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omments8.xml" ContentType="application/vnd.openxmlformats-officedocument.spreadsheetml.comments+xml"/>
  <Override PartName="/xl/comments9.xml" ContentType="application/vnd.openxmlformats-officedocument.spreadsheetml.comments+xml"/>
  <Override PartName="/xl/comments10.xml" ContentType="application/vnd.openxmlformats-officedocument.spreadsheetml.comments+xml"/>
  <Override PartName="/xl/comments11.xml" ContentType="application/vnd.openxmlformats-officedocument.spreadsheetml.comments+xml"/>
  <Override PartName="/xl/comments12.xml" ContentType="application/vnd.openxmlformats-officedocument.spreadsheetml.comment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.docs.live.net/fa77d33fea66a78b/Desktop/1 PAIE 2025/CHAPITRES 12/2025/2025 DEF/"/>
    </mc:Choice>
  </mc:AlternateContent>
  <xr:revisionPtr revIDLastSave="312" documentId="8_{1060E49E-6BA2-4D73-A9F0-67E6F9BB9D9F}" xr6:coauthVersionLast="47" xr6:coauthVersionMax="47" xr10:uidLastSave="{74D7D064-E029-4836-A5E6-9B63711A70EB}"/>
  <bookViews>
    <workbookView xWindow="-108" yWindow="-108" windowWidth="23256" windowHeight="12456" firstSheet="1" activeTab="11" xr2:uid="{E69BED01-F361-49AD-B5AD-984C3380E2F9}"/>
  </bookViews>
  <sheets>
    <sheet name="ENONCE 1 " sheetId="37" r:id="rId1"/>
    <sheet name="EX 1 " sheetId="26" r:id="rId2"/>
    <sheet name="EX 2 " sheetId="27" r:id="rId3"/>
    <sheet name="EX 3 " sheetId="28" r:id="rId4"/>
    <sheet name="EX 4 " sheetId="29" r:id="rId5"/>
    <sheet name="EX 5 " sheetId="30" r:id="rId6"/>
    <sheet name="EX 6 " sheetId="31" r:id="rId7"/>
    <sheet name="EX 7" sheetId="32" r:id="rId8"/>
    <sheet name="EX 8" sheetId="33" r:id="rId9"/>
    <sheet name="EX 9 " sheetId="34" r:id="rId10"/>
    <sheet name="EX 10 " sheetId="35" r:id="rId11"/>
    <sheet name="EX 11" sheetId="36" r:id="rId1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9" i="26" l="1"/>
  <c r="H20" i="27"/>
  <c r="H19" i="27"/>
  <c r="H18" i="26"/>
  <c r="F13" i="26" l="1"/>
  <c r="F14" i="26"/>
  <c r="F12" i="26"/>
  <c r="D2" i="34"/>
  <c r="F11" i="34" s="1"/>
  <c r="D2" i="33"/>
  <c r="F11" i="33" s="1"/>
  <c r="D2" i="32"/>
  <c r="F11" i="32" s="1"/>
  <c r="D2" i="31"/>
  <c r="D2" i="30"/>
  <c r="D2" i="28"/>
  <c r="D2" i="29" s="1"/>
  <c r="F11" i="29" s="1"/>
  <c r="D2" i="27"/>
  <c r="D2" i="36"/>
  <c r="F11" i="36" s="1"/>
  <c r="F23" i="37"/>
  <c r="F33" i="37" s="1"/>
  <c r="F20" i="37"/>
  <c r="F21" i="37"/>
  <c r="F19" i="37"/>
  <c r="F32" i="37" s="1"/>
  <c r="E36" i="37"/>
  <c r="F18" i="37"/>
  <c r="E29" i="36"/>
  <c r="F25" i="36"/>
  <c r="F16" i="36"/>
  <c r="F26" i="36" s="1"/>
  <c r="F14" i="36"/>
  <c r="F13" i="36"/>
  <c r="F12" i="36"/>
  <c r="E29" i="35"/>
  <c r="F26" i="35"/>
  <c r="F16" i="35"/>
  <c r="F14" i="35"/>
  <c r="F13" i="35"/>
  <c r="F12" i="35"/>
  <c r="F25" i="35" s="1"/>
  <c r="F27" i="35" s="1"/>
  <c r="F28" i="35" s="1"/>
  <c r="E28" i="34"/>
  <c r="F16" i="34"/>
  <c r="F25" i="34" s="1"/>
  <c r="F14" i="34"/>
  <c r="F13" i="34"/>
  <c r="F12" i="34"/>
  <c r="F24" i="34" s="1"/>
  <c r="E29" i="33"/>
  <c r="F16" i="33"/>
  <c r="F26" i="33" s="1"/>
  <c r="F14" i="33"/>
  <c r="F13" i="33"/>
  <c r="F12" i="33"/>
  <c r="F25" i="33" s="1"/>
  <c r="E29" i="32"/>
  <c r="F16" i="32"/>
  <c r="F26" i="32" s="1"/>
  <c r="F14" i="32"/>
  <c r="F13" i="32"/>
  <c r="F12" i="32"/>
  <c r="F25" i="32" s="1"/>
  <c r="E29" i="31"/>
  <c r="F16" i="31"/>
  <c r="F26" i="31" s="1"/>
  <c r="F14" i="31"/>
  <c r="F13" i="31"/>
  <c r="F12" i="31"/>
  <c r="F25" i="31" s="1"/>
  <c r="F11" i="31"/>
  <c r="E29" i="30"/>
  <c r="F16" i="30"/>
  <c r="F26" i="30" s="1"/>
  <c r="F14" i="30"/>
  <c r="F13" i="30"/>
  <c r="F12" i="30"/>
  <c r="F25" i="30" s="1"/>
  <c r="F11" i="30"/>
  <c r="E29" i="29"/>
  <c r="F26" i="29"/>
  <c r="F16" i="29"/>
  <c r="F14" i="29"/>
  <c r="F13" i="29"/>
  <c r="F12" i="29"/>
  <c r="F25" i="29" s="1"/>
  <c r="E29" i="28"/>
  <c r="F16" i="28"/>
  <c r="F26" i="28" s="1"/>
  <c r="F14" i="28"/>
  <c r="F13" i="28"/>
  <c r="F12" i="28"/>
  <c r="F25" i="28" s="1"/>
  <c r="F13" i="27"/>
  <c r="F14" i="27"/>
  <c r="F15" i="27" s="1"/>
  <c r="F12" i="27"/>
  <c r="E29" i="27"/>
  <c r="F25" i="27"/>
  <c r="F16" i="27"/>
  <c r="F26" i="27" s="1"/>
  <c r="F11" i="27"/>
  <c r="E29" i="26"/>
  <c r="F25" i="26"/>
  <c r="F16" i="26"/>
  <c r="F26" i="26" s="1"/>
  <c r="F15" i="26"/>
  <c r="F11" i="26"/>
  <c r="F26" i="34" l="1"/>
  <c r="F27" i="34" s="1"/>
  <c r="F27" i="26"/>
  <c r="F28" i="26" s="1"/>
  <c r="D2" i="35"/>
  <c r="F11" i="35" s="1"/>
  <c r="H18" i="35" s="1"/>
  <c r="H21" i="35" s="1"/>
  <c r="F11" i="28"/>
  <c r="H19" i="28" s="1"/>
  <c r="F22" i="37"/>
  <c r="H27" i="37" s="1"/>
  <c r="F36" i="37" s="1"/>
  <c r="F34" i="37"/>
  <c r="F35" i="37" s="1"/>
  <c r="F15" i="36"/>
  <c r="H20" i="36"/>
  <c r="F29" i="36" s="1"/>
  <c r="H18" i="36"/>
  <c r="H21" i="36" s="1"/>
  <c r="H19" i="36"/>
  <c r="F27" i="36"/>
  <c r="F28" i="36" s="1"/>
  <c r="F15" i="35"/>
  <c r="F15" i="34"/>
  <c r="H18" i="34" s="1"/>
  <c r="F27" i="33"/>
  <c r="F28" i="33" s="1"/>
  <c r="F15" i="33"/>
  <c r="H18" i="33" s="1"/>
  <c r="H21" i="33" s="1"/>
  <c r="H20" i="33"/>
  <c r="F29" i="33" s="1"/>
  <c r="H19" i="33"/>
  <c r="F27" i="32"/>
  <c r="F28" i="32" s="1"/>
  <c r="F15" i="32"/>
  <c r="H18" i="32"/>
  <c r="H21" i="32" s="1"/>
  <c r="H20" i="32"/>
  <c r="F29" i="32" s="1"/>
  <c r="H19" i="32"/>
  <c r="F27" i="31"/>
  <c r="F28" i="31" s="1"/>
  <c r="F15" i="31"/>
  <c r="F27" i="30"/>
  <c r="F28" i="30" s="1"/>
  <c r="F15" i="30"/>
  <c r="H19" i="30"/>
  <c r="H18" i="30"/>
  <c r="H21" i="30" s="1"/>
  <c r="H20" i="30"/>
  <c r="F29" i="30" s="1"/>
  <c r="F27" i="29"/>
  <c r="F28" i="29" s="1"/>
  <c r="F15" i="29"/>
  <c r="H19" i="29"/>
  <c r="H20" i="29"/>
  <c r="F29" i="29" s="1"/>
  <c r="H18" i="29"/>
  <c r="H21" i="29" s="1"/>
  <c r="F15" i="28"/>
  <c r="F27" i="28"/>
  <c r="F28" i="28" s="1"/>
  <c r="H20" i="28"/>
  <c r="F29" i="28" s="1"/>
  <c r="F29" i="27"/>
  <c r="H18" i="27"/>
  <c r="H21" i="27" s="1"/>
  <c r="F27" i="27"/>
  <c r="F28" i="27" s="1"/>
  <c r="H20" i="26"/>
  <c r="F29" i="26" s="1"/>
  <c r="H21" i="26"/>
  <c r="F30" i="26"/>
  <c r="H19" i="35" l="1"/>
  <c r="H20" i="35"/>
  <c r="F29" i="35" s="1"/>
  <c r="H19" i="34"/>
  <c r="F28" i="34" s="1"/>
  <c r="H17" i="34"/>
  <c r="H20" i="34" s="1"/>
  <c r="H18" i="28"/>
  <c r="H21" i="28" s="1"/>
  <c r="F31" i="26"/>
  <c r="H26" i="37"/>
  <c r="H29" i="37" s="1"/>
  <c r="H25" i="37"/>
  <c r="H28" i="37" s="1"/>
  <c r="H22" i="36"/>
  <c r="F30" i="36"/>
  <c r="F31" i="36" s="1"/>
  <c r="F29" i="34"/>
  <c r="H22" i="33"/>
  <c r="F30" i="33"/>
  <c r="F31" i="33" s="1"/>
  <c r="H22" i="32"/>
  <c r="F30" i="32"/>
  <c r="F31" i="32" s="1"/>
  <c r="H20" i="31"/>
  <c r="F29" i="31" s="1"/>
  <c r="H19" i="31"/>
  <c r="H18" i="31"/>
  <c r="H21" i="31" s="1"/>
  <c r="H22" i="30"/>
  <c r="F30" i="30"/>
  <c r="F31" i="30" s="1"/>
  <c r="H22" i="29"/>
  <c r="F30" i="29"/>
  <c r="F31" i="29" s="1"/>
  <c r="H22" i="28"/>
  <c r="F30" i="28"/>
  <c r="F31" i="28" s="1"/>
  <c r="F30" i="27"/>
  <c r="F31" i="27" s="1"/>
  <c r="H22" i="27"/>
  <c r="H22" i="26"/>
  <c r="H22" i="35" l="1"/>
  <c r="F30" i="35"/>
  <c r="F31" i="35" s="1"/>
  <c r="F30" i="34"/>
  <c r="H21" i="34"/>
  <c r="F37" i="37"/>
  <c r="F38" i="37" s="1"/>
  <c r="H22" i="31"/>
  <c r="F30" i="31"/>
  <c r="F31" i="3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8" authorId="0" shapeId="0" xr:uid="{0EE2919D-1CE1-4448-A7EB-B6F442BE146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23" authorId="0" shapeId="0" xr:uid="{BE9E3D9A-3557-4AB7-8EB0-DA66EE3C0E09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0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D39BF4C3-0D7D-4B95-9DB0-90FB3166B7F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6B309420-E731-4402-98EF-243F8435DC3C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A7A4F6E7-119D-43AE-928F-AC3EF889138F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744C912D-7001-41B3-A703-582F626A133D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1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C6F08DD8-8254-4D5D-8350-D715D64B8EE4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2836E0B9-F21A-4066-965A-ADF1FD1C28BF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C62933AE-BD64-4F99-911C-DFCFEDE9A506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CE6CABAE-6988-4620-B114-75E1A0BD3A2E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534EBE45-D083-47A4-B1AA-BFAB04D99F85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F348F76A-0339-4D30-A44A-7A38E3B6A2BC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71B15FDD-9224-412A-A216-B6FC2FB3BB38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2F5D53A5-0C83-438C-8D91-5FDA5069A291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E9B2A2F8-C1B5-4C99-A354-7A18ACB67B2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4E517FBA-EDF4-4AF0-9DC4-260AE0B1DDAE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FD7B2276-7167-4477-87BA-E8E83EC1EA9D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5CCB96EE-A11A-4CFE-9A14-E9371C9A2A91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7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C8A89704-782F-4D82-8288-3BC35677A984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B8ACBB4B-242F-4909-B840-79C5C05C1D22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8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7B652BB9-E4EC-42A5-8782-F68647B2E615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53CC694A-0103-4C2A-B8F5-428232921018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comments9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F11" authorId="0" shapeId="0" xr:uid="{CC5FE843-7CC9-45A1-80E3-4B6E977855BB}">
      <text>
        <r>
          <rPr>
            <sz val="9"/>
            <color indexed="81"/>
            <rFont val="Tahoma"/>
            <family val="2"/>
          </rPr>
          <t xml:space="preserve">Lorsque le Salaire Brut est supérieur à 4 *PMSS la base CSG CRDS est calculée sur 0,9825 * 4 * PMSS + Brut - 4 * PMSS </t>
        </r>
        <r>
          <rPr>
            <b/>
            <sz val="9"/>
            <color indexed="81"/>
            <rFont val="Tahoma"/>
            <family val="2"/>
          </rPr>
          <t xml:space="preserve">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F16" authorId="0" shapeId="0" xr:uid="{50FCBADD-1B96-4571-A276-67B02191738D}">
      <text>
        <r>
          <rPr>
            <b/>
            <sz val="9"/>
            <color indexed="81"/>
            <rFont val="Tahoma"/>
            <family val="2"/>
          </rPr>
          <t>Bienvenue:</t>
        </r>
        <r>
          <rPr>
            <sz val="9"/>
            <color indexed="81"/>
            <rFont val="Tahoma"/>
            <family val="2"/>
          </rPr>
          <t xml:space="preserve">
La base CSG CRDS comprend en particulier la PP des cotisations santé (mutuelles) Prévoyance et Retraite Supplémentaire 
</t>
        </r>
      </text>
    </comment>
  </commentList>
</comments>
</file>

<file path=xl/sharedStrings.xml><?xml version="1.0" encoding="utf-8"?>
<sst xmlns="http://schemas.openxmlformats.org/spreadsheetml/2006/main" count="421" uniqueCount="44">
  <si>
    <t xml:space="preserve">Limite </t>
  </si>
  <si>
    <t>Salaire de base hors HS</t>
  </si>
  <si>
    <t>Salaire brut</t>
  </si>
  <si>
    <t xml:space="preserve">Prévoyance et mutuelle </t>
  </si>
  <si>
    <t>CSG  déductible Hors Heures Sup.</t>
  </si>
  <si>
    <t>CSG Non déductible Heures Suppl</t>
  </si>
  <si>
    <t xml:space="preserve">CSG déductible sur Heures Sup </t>
  </si>
  <si>
    <t>CSG / CRDS Non déductible hors heures Supp</t>
  </si>
  <si>
    <t>CSG CRDS Non Déductible sur Heures Sup</t>
  </si>
  <si>
    <t xml:space="preserve">Heures Suppl et Compl. Défiscalisées </t>
  </si>
  <si>
    <t>Heures Suppl Non défiscalisées</t>
  </si>
  <si>
    <t xml:space="preserve">HS défiscalisées </t>
  </si>
  <si>
    <t xml:space="preserve">Mutuelle </t>
  </si>
  <si>
    <t>Hyp 5</t>
  </si>
  <si>
    <t xml:space="preserve">HS Non défiscalisées </t>
  </si>
  <si>
    <t>B</t>
  </si>
  <si>
    <t>C</t>
  </si>
  <si>
    <t>D</t>
  </si>
  <si>
    <t>F</t>
  </si>
  <si>
    <t>A</t>
  </si>
  <si>
    <t>PMSS</t>
  </si>
  <si>
    <t xml:space="preserve">Les cellules  en jaune sont les cellules  qui peuvent être modifiées </t>
  </si>
  <si>
    <t xml:space="preserve">Base CSG déductible hors Heures Suppl. </t>
  </si>
  <si>
    <t>Base CSG CRDS  hors HS</t>
  </si>
  <si>
    <t>Base CSG non déductible sur HS</t>
  </si>
  <si>
    <t>Salaire brut * 0,9825</t>
  </si>
  <si>
    <t xml:space="preserve">Base CSG CRDS Non déductible sur HS </t>
  </si>
  <si>
    <t xml:space="preserve">Base CSG déductible sur HS Non  défisc. </t>
  </si>
  <si>
    <t xml:space="preserve">Heures supplémentaires </t>
  </si>
  <si>
    <t xml:space="preserve">Défiscalisées </t>
  </si>
  <si>
    <t xml:space="preserve">Fiscalisées </t>
  </si>
  <si>
    <t>CSG Non déductible 6,8 %</t>
  </si>
  <si>
    <t xml:space="preserve">CSG Déductible 6,8% </t>
  </si>
  <si>
    <t xml:space="preserve">CSG CRDS 2,9 % non déductible </t>
  </si>
  <si>
    <t xml:space="preserve">CSG CRDS 2,9% non déductible </t>
  </si>
  <si>
    <t xml:space="preserve">En présence d'heures supplémentaires non défiscalisées  l'ordre dans lequel l'abattement est calculé est le suivant </t>
  </si>
  <si>
    <t xml:space="preserve">Salaire brut hors heures supplémentaires </t>
  </si>
  <si>
    <t xml:space="preserve">Heures non défiscalisées </t>
  </si>
  <si>
    <t xml:space="preserve">Heures défiscalisées </t>
  </si>
  <si>
    <t>E</t>
  </si>
  <si>
    <t>Hyp 1</t>
  </si>
  <si>
    <t>Hyp 9</t>
  </si>
  <si>
    <t>G</t>
  </si>
  <si>
    <t xml:space="preserve">H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</si>
</sst>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0_-;\-* #,##0.000_-;_-* &quot;-&quot;??_-;_-@_-"/>
    <numFmt numFmtId="165" formatCode="_-* #,##0.00\ _€_-;\-* #,##0.00\ _€_-;_-* &quot;-&quot;??\ _€_-;_-@_-"/>
    <numFmt numFmtId="166" formatCode="_-* #,##0.000\ _€_-;\-* #,##0.000\ _€_-;_-* &quot;-&quot;?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sz val="10"/>
      <color theme="1"/>
      <name val="Times New Roman"/>
      <family val="1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2"/>
      <color theme="1"/>
      <name val="Times New Roman"/>
      <family val="1"/>
    </font>
    <font>
      <sz val="11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sz val="12"/>
      <color theme="0"/>
      <name val="Times New Roman"/>
      <family val="1"/>
    </font>
    <font>
      <sz val="11"/>
      <name val="Calibri"/>
      <family val="2"/>
      <scheme val="minor"/>
    </font>
    <font>
      <sz val="1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3">
    <xf numFmtId="0" fontId="0" fillId="0" borderId="0" xfId="0"/>
    <xf numFmtId="164" fontId="2" fillId="0" borderId="1" xfId="1" applyNumberFormat="1" applyFont="1" applyBorder="1" applyAlignment="1">
      <alignment horizontal="center"/>
    </xf>
    <xf numFmtId="0" fontId="2" fillId="0" borderId="0" xfId="0" applyFont="1"/>
    <xf numFmtId="165" fontId="2" fillId="0" borderId="0" xfId="0" applyNumberFormat="1" applyFont="1"/>
    <xf numFmtId="43" fontId="2" fillId="0" borderId="0" xfId="1" applyFont="1" applyBorder="1"/>
    <xf numFmtId="165" fontId="0" fillId="0" borderId="0" xfId="0" applyNumberFormat="1"/>
    <xf numFmtId="43" fontId="0" fillId="0" borderId="0" xfId="1" applyFont="1" applyAlignment="1">
      <alignment horizontal="right"/>
    </xf>
    <xf numFmtId="0" fontId="0" fillId="0" borderId="0" xfId="0" quotePrefix="1"/>
    <xf numFmtId="10" fontId="2" fillId="0" borderId="1" xfId="0" applyNumberFormat="1" applyFont="1" applyBorder="1" applyAlignment="1">
      <alignment horizontal="center"/>
    </xf>
    <xf numFmtId="0" fontId="0" fillId="0" borderId="1" xfId="0" applyBorder="1" applyAlignment="1">
      <alignment horizontal="center"/>
    </xf>
    <xf numFmtId="164" fontId="2" fillId="0" borderId="5" xfId="1" applyNumberFormat="1" applyFont="1" applyBorder="1" applyAlignment="1">
      <alignment horizontal="center"/>
    </xf>
    <xf numFmtId="43" fontId="0" fillId="0" borderId="1" xfId="1" applyFont="1" applyBorder="1" applyAlignment="1">
      <alignment horizontal="center"/>
    </xf>
    <xf numFmtId="0" fontId="2" fillId="0" borderId="0" xfId="0" quotePrefix="1" applyFont="1"/>
    <xf numFmtId="43" fontId="2" fillId="0" borderId="0" xfId="1" applyFont="1"/>
    <xf numFmtId="0" fontId="6" fillId="0" borderId="0" xfId="0" quotePrefix="1" applyFont="1"/>
    <xf numFmtId="43" fontId="6" fillId="0" borderId="0" xfId="1" applyFont="1"/>
    <xf numFmtId="43" fontId="6" fillId="0" borderId="0" xfId="1" applyFont="1" applyAlignment="1">
      <alignment horizontal="right"/>
    </xf>
    <xf numFmtId="0" fontId="6" fillId="0" borderId="0" xfId="0" applyFont="1"/>
    <xf numFmtId="0" fontId="0" fillId="0" borderId="0" xfId="0" applyAlignment="1">
      <alignment horizontal="center"/>
    </xf>
    <xf numFmtId="165" fontId="2" fillId="0" borderId="0" xfId="0" applyNumberFormat="1" applyFont="1" applyAlignment="1">
      <alignment horizontal="center"/>
    </xf>
    <xf numFmtId="0" fontId="0" fillId="0" borderId="5" xfId="0" applyBorder="1" applyAlignment="1">
      <alignment horizontal="center"/>
    </xf>
    <xf numFmtId="0" fontId="0" fillId="2" borderId="0" xfId="0" applyFill="1"/>
    <xf numFmtId="166" fontId="0" fillId="0" borderId="0" xfId="0" applyNumberFormat="1"/>
    <xf numFmtId="43" fontId="8" fillId="0" borderId="1" xfId="1" applyFont="1" applyBorder="1"/>
    <xf numFmtId="10" fontId="8" fillId="0" borderId="1" xfId="0" applyNumberFormat="1" applyFont="1" applyBorder="1"/>
    <xf numFmtId="43" fontId="9" fillId="0" borderId="1" xfId="1" applyFont="1" applyBorder="1"/>
    <xf numFmtId="0" fontId="6" fillId="0" borderId="1" xfId="0" applyFont="1" applyBorder="1" applyAlignment="1">
      <alignment horizontal="left"/>
    </xf>
    <xf numFmtId="43" fontId="2" fillId="0" borderId="1" xfId="1" applyFont="1" applyBorder="1"/>
    <xf numFmtId="43" fontId="1" fillId="0" borderId="1" xfId="1" quotePrefix="1" applyFont="1" applyBorder="1"/>
    <xf numFmtId="164" fontId="0" fillId="0" borderId="0" xfId="0" applyNumberFormat="1"/>
    <xf numFmtId="43" fontId="0" fillId="0" borderId="0" xfId="1" quotePrefix="1" applyFont="1" applyBorder="1" applyAlignment="1">
      <alignment horizontal="center"/>
    </xf>
    <xf numFmtId="43" fontId="0" fillId="0" borderId="0" xfId="1" applyFont="1" applyBorder="1"/>
    <xf numFmtId="10" fontId="0" fillId="0" borderId="0" xfId="0" applyNumberFormat="1"/>
    <xf numFmtId="43" fontId="0" fillId="0" borderId="0" xfId="1" quotePrefix="1" applyFont="1" applyBorder="1"/>
    <xf numFmtId="43" fontId="0" fillId="0" borderId="0" xfId="1" applyFont="1" applyBorder="1" applyAlignment="1">
      <alignment horizontal="center"/>
    </xf>
    <xf numFmtId="10" fontId="0" fillId="0" borderId="0" xfId="0" applyNumberFormat="1" applyAlignment="1">
      <alignment horizontal="center"/>
    </xf>
    <xf numFmtId="43" fontId="0" fillId="0" borderId="0" xfId="0" applyNumberFormat="1"/>
    <xf numFmtId="166" fontId="0" fillId="0" borderId="0" xfId="0" applyNumberFormat="1" applyAlignment="1">
      <alignment horizontal="center"/>
    </xf>
    <xf numFmtId="0" fontId="7" fillId="0" borderId="0" xfId="0" applyFont="1"/>
    <xf numFmtId="0" fontId="6" fillId="0" borderId="1" xfId="0" applyFont="1" applyBorder="1" applyAlignment="1">
      <alignment horizontal="center"/>
    </xf>
    <xf numFmtId="164" fontId="0" fillId="0" borderId="1" xfId="0" applyNumberFormat="1" applyBorder="1"/>
    <xf numFmtId="10" fontId="0" fillId="0" borderId="1" xfId="0" applyNumberFormat="1" applyBorder="1"/>
    <xf numFmtId="0" fontId="0" fillId="0" borderId="1" xfId="0" applyBorder="1" applyAlignment="1">
      <alignment horizontal="left"/>
    </xf>
    <xf numFmtId="43" fontId="0" fillId="0" borderId="1" xfId="0" applyNumberFormat="1" applyBorder="1"/>
    <xf numFmtId="43" fontId="6" fillId="0" borderId="1" xfId="1" applyFont="1" applyBorder="1"/>
    <xf numFmtId="10" fontId="6" fillId="0" borderId="1" xfId="0" applyNumberFormat="1" applyFont="1" applyBorder="1"/>
    <xf numFmtId="43" fontId="10" fillId="0" borderId="1" xfId="1" applyFont="1" applyBorder="1"/>
    <xf numFmtId="0" fontId="6" fillId="2" borderId="0" xfId="0" applyFont="1" applyFill="1"/>
    <xf numFmtId="43" fontId="6" fillId="2" borderId="1" xfId="1" applyFont="1" applyFill="1" applyBorder="1" applyAlignment="1">
      <alignment horizontal="right"/>
    </xf>
    <xf numFmtId="43" fontId="6" fillId="0" borderId="0" xfId="1" quotePrefix="1" applyFont="1" applyBorder="1" applyAlignment="1">
      <alignment horizontal="center"/>
    </xf>
    <xf numFmtId="43" fontId="6" fillId="2" borderId="1" xfId="1" applyFont="1" applyFill="1" applyBorder="1"/>
    <xf numFmtId="166" fontId="6" fillId="0" borderId="0" xfId="0" applyNumberFormat="1" applyFont="1" applyAlignment="1">
      <alignment horizontal="center"/>
    </xf>
    <xf numFmtId="43" fontId="6" fillId="0" borderId="1" xfId="1" applyFont="1" applyBorder="1" applyAlignment="1">
      <alignment horizontal="center"/>
    </xf>
    <xf numFmtId="166" fontId="6" fillId="0" borderId="0" xfId="0" applyNumberFormat="1" applyFont="1"/>
    <xf numFmtId="164" fontId="6" fillId="0" borderId="0" xfId="0" applyNumberFormat="1" applyFont="1"/>
    <xf numFmtId="0" fontId="6" fillId="0" borderId="0" xfId="0" applyFont="1" applyAlignment="1">
      <alignment horizontal="center"/>
    </xf>
    <xf numFmtId="0" fontId="6" fillId="0" borderId="5" xfId="0" applyFont="1" applyBorder="1" applyAlignment="1">
      <alignment horizontal="center"/>
    </xf>
    <xf numFmtId="164" fontId="6" fillId="0" borderId="5" xfId="1" applyNumberFormat="1" applyFont="1" applyBorder="1" applyAlignment="1">
      <alignment horizontal="center"/>
    </xf>
    <xf numFmtId="165" fontId="6" fillId="0" borderId="0" xfId="0" applyNumberFormat="1" applyFont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3" fontId="6" fillId="0" borderId="0" xfId="1" applyFont="1" applyBorder="1"/>
    <xf numFmtId="165" fontId="6" fillId="0" borderId="0" xfId="0" applyNumberFormat="1" applyFont="1"/>
    <xf numFmtId="164" fontId="6" fillId="0" borderId="1" xfId="1" applyNumberFormat="1" applyFont="1" applyBorder="1" applyAlignment="1">
      <alignment horizontal="center"/>
    </xf>
    <xf numFmtId="10" fontId="6" fillId="0" borderId="0" xfId="0" applyNumberFormat="1" applyFont="1"/>
    <xf numFmtId="10" fontId="6" fillId="0" borderId="1" xfId="0" applyNumberFormat="1" applyFont="1" applyBorder="1" applyAlignment="1">
      <alignment horizontal="center"/>
    </xf>
    <xf numFmtId="0" fontId="11" fillId="3" borderId="1" xfId="0" quotePrefix="1" applyFont="1" applyFill="1" applyBorder="1"/>
    <xf numFmtId="164" fontId="11" fillId="3" borderId="1" xfId="1" quotePrefix="1" applyNumberFormat="1" applyFont="1" applyFill="1" applyBorder="1" applyAlignment="1">
      <alignment horizontal="center"/>
    </xf>
    <xf numFmtId="43" fontId="6" fillId="0" borderId="0" xfId="1" quotePrefix="1" applyFont="1" applyBorder="1"/>
    <xf numFmtId="43" fontId="6" fillId="0" borderId="0" xfId="1" applyFont="1" applyBorder="1" applyAlignment="1">
      <alignment horizontal="center"/>
    </xf>
    <xf numFmtId="10" fontId="6" fillId="0" borderId="0" xfId="0" applyNumberFormat="1" applyFont="1" applyAlignment="1">
      <alignment horizontal="center"/>
    </xf>
    <xf numFmtId="164" fontId="6" fillId="0" borderId="1" xfId="0" applyNumberFormat="1" applyFont="1" applyBorder="1"/>
    <xf numFmtId="43" fontId="6" fillId="0" borderId="1" xfId="1" quotePrefix="1" applyFont="1" applyBorder="1"/>
    <xf numFmtId="43" fontId="6" fillId="0" borderId="0" xfId="0" applyNumberFormat="1" applyFont="1"/>
    <xf numFmtId="43" fontId="6" fillId="0" borderId="1" xfId="0" applyNumberFormat="1" applyFont="1" applyBorder="1"/>
    <xf numFmtId="0" fontId="11" fillId="0" borderId="0" xfId="0" applyFont="1"/>
    <xf numFmtId="43" fontId="2" fillId="2" borderId="0" xfId="1" applyFont="1" applyFill="1" applyAlignment="1">
      <alignment horizontal="right"/>
    </xf>
    <xf numFmtId="43" fontId="0" fillId="2" borderId="0" xfId="1" applyFont="1" applyFill="1"/>
    <xf numFmtId="164" fontId="2" fillId="0" borderId="1" xfId="1" applyNumberFormat="1" applyFont="1" applyFill="1" applyBorder="1" applyAlignment="1">
      <alignment horizontal="center"/>
    </xf>
    <xf numFmtId="0" fontId="12" fillId="0" borderId="0" xfId="0" applyFont="1"/>
    <xf numFmtId="43" fontId="13" fillId="0" borderId="1" xfId="1" applyFont="1" applyFill="1" applyBorder="1"/>
    <xf numFmtId="0" fontId="12" fillId="0" borderId="1" xfId="0" quotePrefix="1" applyFont="1" applyBorder="1"/>
    <xf numFmtId="164" fontId="12" fillId="0" borderId="1" xfId="1" quotePrefix="1" applyNumberFormat="1" applyFont="1" applyFill="1" applyBorder="1" applyAlignment="1">
      <alignment horizontal="center"/>
    </xf>
    <xf numFmtId="43" fontId="13" fillId="0" borderId="1" xfId="1" quotePrefix="1" applyFont="1" applyFill="1" applyBorder="1"/>
    <xf numFmtId="166" fontId="0" fillId="0" borderId="1" xfId="0" applyNumberFormat="1" applyBorder="1" applyAlignment="1">
      <alignment horizontal="center"/>
    </xf>
    <xf numFmtId="0" fontId="6" fillId="0" borderId="1" xfId="0" applyFont="1" applyBorder="1" applyAlignment="1">
      <alignment horizontal="center"/>
    </xf>
    <xf numFmtId="43" fontId="6" fillId="0" borderId="2" xfId="1" applyFont="1" applyBorder="1" applyAlignment="1">
      <alignment horizontal="center"/>
    </xf>
    <xf numFmtId="43" fontId="6" fillId="0" borderId="5" xfId="1" applyFont="1" applyBorder="1" applyAlignment="1">
      <alignment horizontal="center"/>
    </xf>
    <xf numFmtId="0" fontId="6" fillId="0" borderId="4" xfId="0" applyFont="1" applyBorder="1"/>
    <xf numFmtId="0" fontId="6" fillId="0" borderId="1" xfId="0" applyFont="1" applyBorder="1"/>
    <xf numFmtId="0" fontId="6" fillId="0" borderId="4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6" fillId="0" borderId="3" xfId="0" applyFont="1" applyBorder="1"/>
    <xf numFmtId="43" fontId="2" fillId="0" borderId="2" xfId="1" applyFont="1" applyBorder="1" applyAlignment="1">
      <alignment horizontal="center"/>
    </xf>
    <xf numFmtId="43" fontId="2" fillId="0" borderId="5" xfId="1" applyFont="1" applyBorder="1" applyAlignment="1">
      <alignment horizontal="center"/>
    </xf>
    <xf numFmtId="0" fontId="2" fillId="0" borderId="4" xfId="0" applyFont="1" applyBorder="1"/>
    <xf numFmtId="0" fontId="2" fillId="0" borderId="1" xfId="0" applyFont="1" applyBorder="1"/>
    <xf numFmtId="0" fontId="3" fillId="0" borderId="4" xfId="0" applyFont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4" xfId="0" applyFont="1" applyBorder="1"/>
    <xf numFmtId="0" fontId="3" fillId="0" borderId="1" xfId="0" applyFont="1" applyBorder="1"/>
    <xf numFmtId="0" fontId="3" fillId="0" borderId="3" xfId="0" applyFont="1" applyBorder="1"/>
    <xf numFmtId="0" fontId="7" fillId="4" borderId="1" xfId="0" quotePrefix="1" applyFont="1" applyFill="1" applyBorder="1"/>
    <xf numFmtId="164" fontId="7" fillId="4" borderId="1" xfId="1" quotePrefix="1" applyNumberFormat="1" applyFont="1" applyFill="1" applyBorder="1" applyAlignment="1">
      <alignment horizontal="center"/>
    </xf>
  </cellXfs>
  <cellStyles count="2">
    <cellStyle name="Millier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86</xdr:row>
      <xdr:rowOff>0</xdr:rowOff>
    </xdr:from>
    <xdr:to>
      <xdr:col>8</xdr:col>
      <xdr:colOff>1559410</xdr:colOff>
      <xdr:row>94</xdr:row>
      <xdr:rowOff>139194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6589F44-4B6C-4E41-93E9-F649EE2330F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92480" y="14599920"/>
          <a:ext cx="9827110" cy="1724154"/>
        </a:xfrm>
        <a:prstGeom prst="rect">
          <a:avLst/>
        </a:prstGeom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comments" Target="../comments10.xml"/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1.xml"/><Relationship Id="rId1" Type="http://schemas.openxmlformats.org/officeDocument/2006/relationships/vmlDrawing" Target="../drawings/vmlDrawing11.vml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2.xml"/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comments" Target="../comments8.xml"/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9.xml"/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4514A-973A-46A7-8015-E4BA6E0B021C}">
  <dimension ref="B1:O134"/>
  <sheetViews>
    <sheetView topLeftCell="A7" workbookViewId="0">
      <selection activeCell="F23" sqref="F23"/>
    </sheetView>
  </sheetViews>
  <sheetFormatPr baseColWidth="10" defaultRowHeight="15.6" x14ac:dyDescent="0.3"/>
  <cols>
    <col min="1" max="2" width="11.5546875" style="17"/>
    <col min="3" max="3" width="22.5546875" style="17" customWidth="1"/>
    <col min="4" max="4" width="19" style="17" customWidth="1"/>
    <col min="5" max="5" width="31.5546875" style="17" customWidth="1"/>
    <col min="6" max="6" width="12.5546875" style="17" bestFit="1" customWidth="1"/>
    <col min="7" max="8" width="11.6640625" style="17" bestFit="1" customWidth="1"/>
    <col min="9" max="9" width="36.21875" style="17" bestFit="1" customWidth="1"/>
    <col min="10" max="10" width="11.5546875" style="17"/>
    <col min="11" max="11" width="13.44140625" style="17" customWidth="1"/>
    <col min="12" max="16384" width="11.5546875" style="17"/>
  </cols>
  <sheetData>
    <row r="1" spans="2:9" x14ac:dyDescent="0.3">
      <c r="B1" s="17" t="s">
        <v>21</v>
      </c>
    </row>
    <row r="3" spans="2:9" x14ac:dyDescent="0.3">
      <c r="B3" s="17" t="s">
        <v>35</v>
      </c>
    </row>
    <row r="5" spans="2:9" x14ac:dyDescent="0.3">
      <c r="C5" s="17" t="s">
        <v>36</v>
      </c>
    </row>
    <row r="6" spans="2:9" x14ac:dyDescent="0.3">
      <c r="C6" s="17" t="s">
        <v>37</v>
      </c>
    </row>
    <row r="7" spans="2:9" x14ac:dyDescent="0.3">
      <c r="C7" s="17" t="s">
        <v>38</v>
      </c>
    </row>
    <row r="9" spans="2:9" x14ac:dyDescent="0.3">
      <c r="C9" s="17" t="s">
        <v>20</v>
      </c>
      <c r="D9" s="47">
        <v>3925</v>
      </c>
    </row>
    <row r="12" spans="2:9" x14ac:dyDescent="0.3">
      <c r="B12" s="14"/>
      <c r="C12" s="15" t="s">
        <v>2</v>
      </c>
      <c r="D12" s="48"/>
    </row>
    <row r="13" spans="2:9" x14ac:dyDescent="0.3">
      <c r="C13" s="15" t="s">
        <v>11</v>
      </c>
      <c r="D13" s="48"/>
      <c r="H13" s="49"/>
    </row>
    <row r="14" spans="2:9" x14ac:dyDescent="0.3">
      <c r="C14" s="15" t="s">
        <v>14</v>
      </c>
      <c r="D14" s="50"/>
      <c r="I14" s="51"/>
    </row>
    <row r="15" spans="2:9" x14ac:dyDescent="0.3">
      <c r="C15" s="15" t="s">
        <v>12</v>
      </c>
      <c r="D15" s="48"/>
    </row>
    <row r="17" spans="2:15" x14ac:dyDescent="0.3">
      <c r="B17" s="39" t="s">
        <v>19</v>
      </c>
      <c r="C17" s="39" t="s">
        <v>15</v>
      </c>
      <c r="D17" s="39" t="s">
        <v>16</v>
      </c>
      <c r="E17" s="39" t="s">
        <v>17</v>
      </c>
      <c r="F17" s="52" t="s">
        <v>18</v>
      </c>
      <c r="H17" s="53"/>
      <c r="I17" s="54"/>
    </row>
    <row r="18" spans="2:15" x14ac:dyDescent="0.3">
      <c r="B18" s="55"/>
      <c r="C18" s="56">
        <v>129</v>
      </c>
      <c r="D18" s="85" t="s">
        <v>0</v>
      </c>
      <c r="E18" s="86"/>
      <c r="F18" s="57">
        <f>4*D9</f>
        <v>15700</v>
      </c>
      <c r="H18" s="58"/>
    </row>
    <row r="19" spans="2:15" x14ac:dyDescent="0.3">
      <c r="C19" s="39">
        <v>130</v>
      </c>
      <c r="D19" s="87" t="s">
        <v>1</v>
      </c>
      <c r="E19" s="88"/>
      <c r="F19" s="59">
        <f>+D12</f>
        <v>0</v>
      </c>
      <c r="H19" s="60"/>
      <c r="I19" s="53"/>
    </row>
    <row r="20" spans="2:15" x14ac:dyDescent="0.3">
      <c r="C20" s="39">
        <v>131</v>
      </c>
      <c r="D20" s="87" t="s">
        <v>9</v>
      </c>
      <c r="E20" s="88"/>
      <c r="F20" s="59">
        <f t="shared" ref="F20:F21" si="0">+D13</f>
        <v>0</v>
      </c>
      <c r="H20" s="16"/>
      <c r="L20" s="61"/>
    </row>
    <row r="21" spans="2:15" x14ac:dyDescent="0.3">
      <c r="C21" s="39">
        <v>132</v>
      </c>
      <c r="D21" s="87" t="s">
        <v>10</v>
      </c>
      <c r="E21" s="88"/>
      <c r="F21" s="59">
        <f t="shared" si="0"/>
        <v>0</v>
      </c>
      <c r="H21" s="60"/>
    </row>
    <row r="22" spans="2:15" x14ac:dyDescent="0.3">
      <c r="C22" s="39">
        <v>133</v>
      </c>
      <c r="D22" s="87" t="s">
        <v>2</v>
      </c>
      <c r="E22" s="88"/>
      <c r="F22" s="62">
        <f>F19+F20+F21</f>
        <v>0</v>
      </c>
      <c r="H22" s="60"/>
    </row>
    <row r="23" spans="2:15" x14ac:dyDescent="0.3">
      <c r="C23" s="39">
        <v>134</v>
      </c>
      <c r="D23" s="87" t="s">
        <v>3</v>
      </c>
      <c r="E23" s="88"/>
      <c r="F23" s="62">
        <f>+D15</f>
        <v>0</v>
      </c>
      <c r="H23" s="61"/>
    </row>
    <row r="24" spans="2:15" x14ac:dyDescent="0.3">
      <c r="C24" s="39">
        <v>135</v>
      </c>
      <c r="J24" s="60"/>
      <c r="L24" s="60"/>
      <c r="M24" s="63"/>
      <c r="N24" s="60"/>
      <c r="O24" s="55"/>
    </row>
    <row r="25" spans="2:15" x14ac:dyDescent="0.3">
      <c r="C25" s="39">
        <v>136</v>
      </c>
      <c r="D25" s="89" t="s">
        <v>4</v>
      </c>
      <c r="E25" s="90"/>
      <c r="F25" s="90"/>
      <c r="G25" s="64">
        <v>6.8000000000000005E-2</v>
      </c>
      <c r="H25" s="44">
        <f>IF(F22&lt;F18,F19*0.9825+F23,IF(F19&gt;F18,F18*0.9825+F19-F18+F23, F19*0.9825+F23))</f>
        <v>0</v>
      </c>
      <c r="J25" s="60"/>
      <c r="L25" s="60"/>
      <c r="M25" s="63"/>
      <c r="N25" s="60"/>
      <c r="O25" s="55"/>
    </row>
    <row r="26" spans="2:15" x14ac:dyDescent="0.3">
      <c r="C26" s="39">
        <v>137</v>
      </c>
      <c r="D26" s="89" t="s">
        <v>5</v>
      </c>
      <c r="E26" s="90"/>
      <c r="F26" s="90"/>
      <c r="G26" s="64">
        <v>6.8000000000000005E-2</v>
      </c>
      <c r="H26" s="65">
        <f>IF(F22&gt;F18,IF(F19&gt;F18,F20,IF((F19+F21)&gt;F18,F20,(F18-F19-F21)*0.9825+F21-F18+F19+F20)),F20*0.9825)</f>
        <v>0</v>
      </c>
      <c r="J26" s="60"/>
      <c r="L26" s="60"/>
      <c r="M26" s="63"/>
      <c r="N26" s="60"/>
      <c r="O26" s="55"/>
    </row>
    <row r="27" spans="2:15" x14ac:dyDescent="0.3">
      <c r="C27" s="39">
        <v>138</v>
      </c>
      <c r="D27" s="89" t="s">
        <v>6</v>
      </c>
      <c r="E27" s="90"/>
      <c r="F27" s="90"/>
      <c r="G27" s="64">
        <v>6.8000000000000005E-2</v>
      </c>
      <c r="H27" s="66">
        <f>IF(F22&gt;F18,IF(F19&gt;F18,F21,IF((F19+F21)&lt;F18,F21*0.9825,IF((F18-F19+F21)&gt;F21,(F18-F19) *0.9825+(F21-F18+F19),F21*0.9825))),F21*0.9825)</f>
        <v>0</v>
      </c>
      <c r="J27" s="67"/>
      <c r="L27" s="60"/>
      <c r="M27" s="63"/>
      <c r="N27" s="60"/>
      <c r="O27" s="55"/>
    </row>
    <row r="28" spans="2:15" x14ac:dyDescent="0.3">
      <c r="C28" s="39">
        <v>139</v>
      </c>
      <c r="D28" s="87" t="s">
        <v>7</v>
      </c>
      <c r="E28" s="88"/>
      <c r="F28" s="88"/>
      <c r="G28" s="64">
        <v>2.9000000000000001E-2</v>
      </c>
      <c r="H28" s="44">
        <f>H25</f>
        <v>0</v>
      </c>
      <c r="J28" s="67"/>
      <c r="L28" s="60"/>
      <c r="M28" s="63"/>
      <c r="N28" s="60"/>
      <c r="O28" s="55"/>
    </row>
    <row r="29" spans="2:15" x14ac:dyDescent="0.3">
      <c r="C29" s="39">
        <v>140</v>
      </c>
      <c r="D29" s="91" t="s">
        <v>8</v>
      </c>
      <c r="E29" s="91"/>
      <c r="F29" s="87"/>
      <c r="G29" s="64">
        <v>2.9000000000000001E-2</v>
      </c>
      <c r="H29" s="44">
        <f>H26+H27</f>
        <v>0</v>
      </c>
      <c r="J29" s="60"/>
      <c r="L29" s="60"/>
      <c r="M29" s="63"/>
      <c r="N29" s="60"/>
      <c r="O29" s="55"/>
    </row>
    <row r="31" spans="2:15" x14ac:dyDescent="0.3">
      <c r="J31" s="68"/>
      <c r="K31" s="55"/>
      <c r="L31" s="68"/>
      <c r="M31" s="69"/>
      <c r="N31" s="68"/>
      <c r="O31" s="55"/>
    </row>
    <row r="32" spans="2:15" x14ac:dyDescent="0.3">
      <c r="C32" s="84" t="s">
        <v>25</v>
      </c>
      <c r="D32" s="84"/>
      <c r="E32" s="84"/>
      <c r="F32" s="44">
        <f>(F19*0.9825)</f>
        <v>0</v>
      </c>
      <c r="J32" s="68"/>
      <c r="K32" s="55"/>
      <c r="L32" s="68"/>
      <c r="M32" s="69"/>
      <c r="N32" s="68"/>
      <c r="O32" s="55"/>
    </row>
    <row r="33" spans="2:15" x14ac:dyDescent="0.3">
      <c r="C33" s="84" t="s">
        <v>3</v>
      </c>
      <c r="D33" s="84"/>
      <c r="E33" s="84"/>
      <c r="F33" s="44">
        <f>F23</f>
        <v>0</v>
      </c>
      <c r="J33" s="68"/>
      <c r="K33" s="55"/>
      <c r="L33" s="68"/>
      <c r="M33" s="69"/>
      <c r="N33" s="68"/>
      <c r="O33" s="55"/>
    </row>
    <row r="34" spans="2:15" x14ac:dyDescent="0.3">
      <c r="C34" s="90" t="s">
        <v>22</v>
      </c>
      <c r="D34" s="90"/>
      <c r="E34" s="45">
        <v>6.8000000000000005E-2</v>
      </c>
      <c r="F34" s="46">
        <f>SUM(F32:F33)</f>
        <v>0</v>
      </c>
      <c r="J34" s="68"/>
      <c r="K34" s="55"/>
      <c r="L34" s="68"/>
      <c r="M34" s="69"/>
      <c r="N34" s="68"/>
      <c r="O34" s="55"/>
    </row>
    <row r="35" spans="2:15" x14ac:dyDescent="0.3">
      <c r="C35" s="90" t="s">
        <v>23</v>
      </c>
      <c r="D35" s="90"/>
      <c r="E35" s="45">
        <v>2.9000000000000001E-2</v>
      </c>
      <c r="F35" s="44">
        <f>F34</f>
        <v>0</v>
      </c>
      <c r="J35" s="68"/>
      <c r="K35" s="55"/>
      <c r="L35" s="68"/>
      <c r="M35" s="69"/>
      <c r="N35" s="68"/>
      <c r="O35" s="55"/>
    </row>
    <row r="36" spans="2:15" x14ac:dyDescent="0.3">
      <c r="C36" s="90" t="s">
        <v>27</v>
      </c>
      <c r="D36" s="90"/>
      <c r="E36" s="45">
        <f>E34</f>
        <v>6.8000000000000005E-2</v>
      </c>
      <c r="F36" s="70">
        <f>H27</f>
        <v>0</v>
      </c>
      <c r="J36" s="68"/>
      <c r="K36" s="55"/>
      <c r="L36" s="68"/>
      <c r="M36" s="69"/>
      <c r="N36" s="68"/>
      <c r="O36" s="55"/>
    </row>
    <row r="37" spans="2:15" x14ac:dyDescent="0.3">
      <c r="C37" s="90" t="s">
        <v>24</v>
      </c>
      <c r="D37" s="90"/>
      <c r="E37" s="45">
        <v>6.8000000000000005E-2</v>
      </c>
      <c r="F37" s="71">
        <f>H26</f>
        <v>0</v>
      </c>
      <c r="G37" s="14"/>
      <c r="N37" s="72"/>
    </row>
    <row r="38" spans="2:15" x14ac:dyDescent="0.3">
      <c r="C38" s="26" t="s">
        <v>26</v>
      </c>
      <c r="D38" s="26"/>
      <c r="E38" s="45">
        <v>2.9000000000000001E-2</v>
      </c>
      <c r="F38" s="73">
        <f>F36+F37</f>
        <v>0</v>
      </c>
      <c r="L38" s="61"/>
    </row>
    <row r="41" spans="2:15" x14ac:dyDescent="0.3">
      <c r="E41" s="17" t="s">
        <v>33</v>
      </c>
    </row>
    <row r="42" spans="2:15" x14ac:dyDescent="0.3">
      <c r="D42" s="17" t="s">
        <v>29</v>
      </c>
      <c r="E42" s="17" t="s">
        <v>31</v>
      </c>
    </row>
    <row r="43" spans="2:15" x14ac:dyDescent="0.3">
      <c r="C43" s="17" t="s">
        <v>28</v>
      </c>
    </row>
    <row r="44" spans="2:15" x14ac:dyDescent="0.3">
      <c r="D44" s="17" t="s">
        <v>30</v>
      </c>
      <c r="E44" s="17" t="s">
        <v>32</v>
      </c>
    </row>
    <row r="45" spans="2:15" x14ac:dyDescent="0.3">
      <c r="E45" s="17" t="s">
        <v>34</v>
      </c>
    </row>
    <row r="48" spans="2:15" x14ac:dyDescent="0.3">
      <c r="B48" s="17" t="s">
        <v>35</v>
      </c>
    </row>
    <row r="50" spans="2:9" x14ac:dyDescent="0.3">
      <c r="C50" s="17" t="s">
        <v>36</v>
      </c>
    </row>
    <row r="51" spans="2:9" x14ac:dyDescent="0.3">
      <c r="C51" s="17" t="s">
        <v>37</v>
      </c>
    </row>
    <row r="52" spans="2:9" x14ac:dyDescent="0.3">
      <c r="C52" s="17" t="s">
        <v>38</v>
      </c>
    </row>
    <row r="59" spans="2:9" x14ac:dyDescent="0.3">
      <c r="B59" s="55"/>
    </row>
    <row r="60" spans="2:9" x14ac:dyDescent="0.3">
      <c r="C60" s="74"/>
      <c r="D60" s="74"/>
      <c r="E60" s="74"/>
      <c r="F60" s="74"/>
      <c r="G60" s="74"/>
      <c r="H60" s="74"/>
      <c r="I60" s="74"/>
    </row>
    <row r="61" spans="2:9" x14ac:dyDescent="0.3">
      <c r="C61" s="74"/>
      <c r="D61" s="74"/>
      <c r="E61" s="74"/>
      <c r="F61" s="74"/>
      <c r="G61" s="74"/>
      <c r="H61" s="74"/>
      <c r="I61" s="74"/>
    </row>
    <row r="62" spans="2:9" x14ac:dyDescent="0.3">
      <c r="C62" s="74"/>
      <c r="D62" s="74"/>
      <c r="E62" s="74"/>
      <c r="F62" s="74"/>
      <c r="G62" s="74"/>
      <c r="H62" s="74"/>
      <c r="I62" s="74"/>
    </row>
    <row r="63" spans="2:9" x14ac:dyDescent="0.3">
      <c r="C63" s="74"/>
      <c r="D63" s="74"/>
      <c r="E63" s="74"/>
      <c r="F63" s="74"/>
      <c r="G63" s="74"/>
      <c r="H63" s="74"/>
      <c r="I63" s="74"/>
    </row>
    <row r="64" spans="2:9" x14ac:dyDescent="0.3">
      <c r="C64" s="74"/>
      <c r="D64" s="74"/>
      <c r="E64" s="74"/>
      <c r="F64" s="74"/>
      <c r="G64" s="74"/>
      <c r="H64" s="74"/>
      <c r="I64" s="74"/>
    </row>
    <row r="65" spans="3:9" x14ac:dyDescent="0.3">
      <c r="C65" s="74"/>
      <c r="D65" s="74"/>
      <c r="E65" s="74"/>
      <c r="F65" s="74"/>
      <c r="G65" s="74"/>
      <c r="H65" s="74"/>
      <c r="I65" s="74"/>
    </row>
    <row r="66" spans="3:9" x14ac:dyDescent="0.3">
      <c r="C66" s="74"/>
      <c r="D66" s="74"/>
      <c r="E66" s="74"/>
      <c r="F66" s="74"/>
      <c r="G66" s="74"/>
      <c r="H66" s="74"/>
      <c r="I66" s="74"/>
    </row>
    <row r="67" spans="3:9" x14ac:dyDescent="0.3">
      <c r="C67" s="74"/>
      <c r="D67" s="74"/>
      <c r="E67" s="74"/>
      <c r="F67" s="74"/>
      <c r="G67" s="74"/>
      <c r="H67" s="74"/>
      <c r="I67" s="74"/>
    </row>
    <row r="68" spans="3:9" x14ac:dyDescent="0.3">
      <c r="C68" s="74"/>
      <c r="D68" s="74"/>
      <c r="E68" s="74"/>
      <c r="F68" s="74"/>
      <c r="G68" s="74"/>
      <c r="H68" s="74"/>
      <c r="I68" s="74"/>
    </row>
    <row r="69" spans="3:9" x14ac:dyDescent="0.3">
      <c r="C69" s="74"/>
      <c r="D69" s="74"/>
      <c r="E69" s="74"/>
      <c r="F69" s="74"/>
      <c r="G69" s="74"/>
      <c r="H69" s="74"/>
      <c r="I69" s="74"/>
    </row>
    <row r="83" spans="4:9" x14ac:dyDescent="0.3">
      <c r="I83" s="14"/>
    </row>
    <row r="85" spans="4:9" x14ac:dyDescent="0.3">
      <c r="D85" s="14"/>
    </row>
    <row r="111" spans="9:9" x14ac:dyDescent="0.3">
      <c r="I111" s="14"/>
    </row>
    <row r="113" s="17" customFormat="1" x14ac:dyDescent="0.3"/>
    <row r="114" s="17" customFormat="1" x14ac:dyDescent="0.3"/>
    <row r="115" s="17" customFormat="1" x14ac:dyDescent="0.3"/>
    <row r="116" s="17" customFormat="1" x14ac:dyDescent="0.3"/>
    <row r="117" s="17" customFormat="1" x14ac:dyDescent="0.3"/>
    <row r="118" s="17" customFormat="1" x14ac:dyDescent="0.3"/>
    <row r="119" s="17" customFormat="1" x14ac:dyDescent="0.3"/>
    <row r="120" s="17" customFormat="1" x14ac:dyDescent="0.3"/>
    <row r="121" s="17" customFormat="1" x14ac:dyDescent="0.3"/>
    <row r="122" s="17" customFormat="1" x14ac:dyDescent="0.3"/>
    <row r="123" s="17" customFormat="1" x14ac:dyDescent="0.3"/>
    <row r="124" s="17" customFormat="1" x14ac:dyDescent="0.3"/>
    <row r="125" s="17" customFormat="1" x14ac:dyDescent="0.3"/>
    <row r="126" s="17" customFormat="1" x14ac:dyDescent="0.3"/>
    <row r="127" s="17" customFormat="1" x14ac:dyDescent="0.3"/>
    <row r="128" s="17" customFormat="1" x14ac:dyDescent="0.3"/>
    <row r="129" s="17" customFormat="1" x14ac:dyDescent="0.3"/>
    <row r="130" s="17" customFormat="1" x14ac:dyDescent="0.3"/>
    <row r="131" s="17" customFormat="1" x14ac:dyDescent="0.3"/>
    <row r="132" s="17" customFormat="1" x14ac:dyDescent="0.3"/>
    <row r="133" s="17" customFormat="1" x14ac:dyDescent="0.3"/>
    <row r="134" s="17" customFormat="1" x14ac:dyDescent="0.3"/>
  </sheetData>
  <mergeCells count="17">
    <mergeCell ref="C33:E33"/>
    <mergeCell ref="C34:D34"/>
    <mergeCell ref="C35:D35"/>
    <mergeCell ref="C36:D36"/>
    <mergeCell ref="C37:D37"/>
    <mergeCell ref="C32:E32"/>
    <mergeCell ref="D18:E18"/>
    <mergeCell ref="D19:E19"/>
    <mergeCell ref="D20:E20"/>
    <mergeCell ref="D21:E21"/>
    <mergeCell ref="D22:E22"/>
    <mergeCell ref="D23:E23"/>
    <mergeCell ref="D25:F25"/>
    <mergeCell ref="D26:F26"/>
    <mergeCell ref="D27:F27"/>
    <mergeCell ref="D28:F28"/>
    <mergeCell ref="D29:F29"/>
  </mergeCells>
  <pageMargins left="0.7" right="0.7" top="0.75" bottom="0.75" header="0.3" footer="0.3"/>
  <drawing r:id="rId1"/>
  <legacy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EF78B8-0429-4EB8-9C82-760F4249D9C9}">
  <dimension ref="B2:O103"/>
  <sheetViews>
    <sheetView workbookViewId="0">
      <selection activeCell="H18" sqref="H18:H19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8'!D2</f>
        <v>3925</v>
      </c>
    </row>
    <row r="5" spans="2:12" x14ac:dyDescent="0.3">
      <c r="B5" s="12" t="s">
        <v>41</v>
      </c>
      <c r="C5" s="13" t="s">
        <v>2</v>
      </c>
      <c r="D5" s="75">
        <v>13000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>
        <v>1000</v>
      </c>
      <c r="I7" s="37"/>
    </row>
    <row r="8" spans="2:12" x14ac:dyDescent="0.3">
      <c r="B8" s="2"/>
      <c r="C8" s="13" t="s">
        <v>12</v>
      </c>
      <c r="D8" s="75">
        <v>320</v>
      </c>
    </row>
    <row r="10" spans="2:12" x14ac:dyDescent="0.3">
      <c r="C10" s="9" t="s">
        <v>19</v>
      </c>
      <c r="D10" s="9" t="s">
        <v>15</v>
      </c>
      <c r="E10" s="9" t="s">
        <v>16</v>
      </c>
      <c r="F10" s="9" t="s">
        <v>17</v>
      </c>
      <c r="G10" s="9" t="s">
        <v>39</v>
      </c>
      <c r="H10" s="9" t="s">
        <v>18</v>
      </c>
      <c r="I10" s="29"/>
    </row>
    <row r="11" spans="2:12" x14ac:dyDescent="0.3"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13000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1000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16000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320</v>
      </c>
      <c r="H16" s="3"/>
    </row>
    <row r="17" spans="2:15" x14ac:dyDescent="0.3">
      <c r="C17" s="9">
        <v>135</v>
      </c>
      <c r="D17" s="96" t="s">
        <v>4</v>
      </c>
      <c r="E17" s="97"/>
      <c r="F17" s="97"/>
      <c r="G17" s="8">
        <v>6.8000000000000005E-2</v>
      </c>
      <c r="H17" s="27">
        <f>IF(F15&lt;F11,F12*0.9825+F16,IF(F12&gt;F11,F11*0.9825+F12-F11+F16, F12*0.9825+F16))</f>
        <v>13092.5</v>
      </c>
      <c r="J17" s="31"/>
      <c r="L17" s="31"/>
      <c r="M17" s="32"/>
      <c r="N17" s="31"/>
      <c r="O17" s="18"/>
    </row>
    <row r="18" spans="2:15" x14ac:dyDescent="0.3">
      <c r="C18" s="9">
        <v>136</v>
      </c>
      <c r="D18" s="96" t="s">
        <v>5</v>
      </c>
      <c r="E18" s="97"/>
      <c r="F18" s="97"/>
      <c r="G18" s="8">
        <v>6.8000000000000005E-2</v>
      </c>
      <c r="H18" s="101">
        <f>IF(F15&gt;F11,IF(F12&gt;F11,F13,IF((F12+F14)&gt;F11,F13,(F11-F12-F14)*0.9825+F14-F11+F12+F13)),F13*0.9825)</f>
        <v>1970.25</v>
      </c>
      <c r="J18" s="18"/>
      <c r="L18" s="31"/>
      <c r="M18" s="32"/>
      <c r="N18" s="31"/>
      <c r="O18" s="18"/>
    </row>
    <row r="19" spans="2:15" x14ac:dyDescent="0.3">
      <c r="C19" s="9">
        <v>137</v>
      </c>
      <c r="D19" s="96" t="s">
        <v>6</v>
      </c>
      <c r="E19" s="97"/>
      <c r="F19" s="97"/>
      <c r="G19" s="8">
        <v>6.8000000000000005E-2</v>
      </c>
      <c r="H19" s="102">
        <f>IF(F15&gt;F11,IF(F12&gt;F11,F14,IF((F12+F14)&lt;F11,F14*0.9825,IF((F11-F12+F14)&gt;F14,(F11-F12) *0.9825+(F14-F11+F12),F14*0.9825))),F14*0.9825)</f>
        <v>982.5</v>
      </c>
      <c r="J19" s="33"/>
      <c r="L19" s="31"/>
      <c r="M19" s="32"/>
      <c r="N19" s="31"/>
      <c r="O19" s="18"/>
    </row>
    <row r="20" spans="2:15" x14ac:dyDescent="0.3">
      <c r="C20" s="9">
        <v>138</v>
      </c>
      <c r="D20" s="98" t="s">
        <v>7</v>
      </c>
      <c r="E20" s="99"/>
      <c r="F20" s="99"/>
      <c r="G20" s="8">
        <v>2.9000000000000001E-2</v>
      </c>
      <c r="H20" s="27">
        <f>H17</f>
        <v>13092.5</v>
      </c>
      <c r="J20" s="33"/>
      <c r="L20" s="31"/>
      <c r="M20" s="32"/>
      <c r="N20" s="31"/>
      <c r="O20" s="18"/>
    </row>
    <row r="21" spans="2:15" x14ac:dyDescent="0.3">
      <c r="C21" s="9">
        <v>139</v>
      </c>
      <c r="D21" s="100" t="s">
        <v>8</v>
      </c>
      <c r="E21" s="100"/>
      <c r="F21" s="98"/>
      <c r="G21" s="8">
        <v>2.9000000000000001E-2</v>
      </c>
      <c r="H21" s="27">
        <f>H18+H19</f>
        <v>2952.75</v>
      </c>
      <c r="J21" s="31"/>
      <c r="L21" s="31"/>
      <c r="M21" s="32"/>
      <c r="N21" s="31"/>
      <c r="O21" s="18"/>
    </row>
    <row r="23" spans="2:15" x14ac:dyDescent="0.3">
      <c r="J23" s="34"/>
      <c r="K23" s="18"/>
      <c r="L23" s="34"/>
      <c r="M23" s="35"/>
      <c r="N23" s="34"/>
      <c r="O23" s="18"/>
    </row>
    <row r="24" spans="2:15" ht="15.6" x14ac:dyDescent="0.3">
      <c r="B24" s="9">
        <v>135</v>
      </c>
      <c r="C24" s="84" t="s">
        <v>25</v>
      </c>
      <c r="D24" s="84"/>
      <c r="E24" s="84"/>
      <c r="F24" s="23">
        <f>(F12*0.9825)</f>
        <v>12772.5</v>
      </c>
      <c r="J24" s="34"/>
      <c r="K24" s="18"/>
      <c r="L24" s="34"/>
      <c r="M24" s="35"/>
      <c r="N24" s="34"/>
      <c r="O24" s="18"/>
    </row>
    <row r="25" spans="2:15" ht="15.6" x14ac:dyDescent="0.3">
      <c r="B25" s="9">
        <v>136</v>
      </c>
      <c r="C25" s="84" t="s">
        <v>3</v>
      </c>
      <c r="D25" s="84"/>
      <c r="E25" s="84"/>
      <c r="F25" s="23">
        <f>F16</f>
        <v>320</v>
      </c>
      <c r="J25" s="34"/>
      <c r="K25" s="18"/>
      <c r="L25" s="34"/>
      <c r="M25" s="35"/>
      <c r="N25" s="34"/>
      <c r="O25" s="18"/>
    </row>
    <row r="26" spans="2:15" ht="15.6" x14ac:dyDescent="0.3">
      <c r="B26" s="9">
        <v>137</v>
      </c>
      <c r="C26" s="90" t="s">
        <v>22</v>
      </c>
      <c r="D26" s="90"/>
      <c r="E26" s="24">
        <v>6.8000000000000005E-2</v>
      </c>
      <c r="F26" s="25">
        <f>SUM(F24:F25)</f>
        <v>13092.5</v>
      </c>
      <c r="J26" s="34"/>
      <c r="K26" s="18"/>
      <c r="L26" s="34"/>
      <c r="M26" s="35"/>
      <c r="N26" s="34"/>
      <c r="O26" s="18"/>
    </row>
    <row r="27" spans="2:15" ht="15.6" x14ac:dyDescent="0.3">
      <c r="B27" s="9">
        <v>138</v>
      </c>
      <c r="C27" s="90" t="s">
        <v>23</v>
      </c>
      <c r="D27" s="90"/>
      <c r="E27" s="24">
        <v>2.9000000000000001E-2</v>
      </c>
      <c r="F27" s="23">
        <f>F26</f>
        <v>13092.5</v>
      </c>
      <c r="J27" s="34"/>
      <c r="K27" s="18"/>
      <c r="L27" s="34"/>
      <c r="M27" s="35"/>
      <c r="N27" s="34"/>
      <c r="O27" s="18"/>
    </row>
    <row r="28" spans="2:15" ht="15.6" x14ac:dyDescent="0.3">
      <c r="B28" s="9">
        <v>139</v>
      </c>
      <c r="C28" s="90" t="s">
        <v>27</v>
      </c>
      <c r="D28" s="90"/>
      <c r="E28" s="24">
        <f>E26</f>
        <v>6.8000000000000005E-2</v>
      </c>
      <c r="F28" s="40">
        <f>H19</f>
        <v>982.5</v>
      </c>
      <c r="J28" s="34"/>
      <c r="K28" s="18"/>
      <c r="L28" s="34"/>
      <c r="M28" s="35"/>
      <c r="N28" s="34"/>
      <c r="O28" s="18"/>
    </row>
    <row r="29" spans="2:15" ht="15.6" x14ac:dyDescent="0.3">
      <c r="B29" s="9">
        <v>140</v>
      </c>
      <c r="C29" s="90" t="s">
        <v>24</v>
      </c>
      <c r="D29" s="90"/>
      <c r="E29" s="41">
        <v>6.8000000000000005E-2</v>
      </c>
      <c r="F29" s="28">
        <f>H18</f>
        <v>1970.25</v>
      </c>
      <c r="G29" s="7"/>
      <c r="N29" s="36"/>
    </row>
    <row r="30" spans="2:15" ht="15.6" x14ac:dyDescent="0.3">
      <c r="B30" s="9">
        <v>140</v>
      </c>
      <c r="C30" s="26" t="s">
        <v>26</v>
      </c>
      <c r="D30" s="42"/>
      <c r="E30" s="41">
        <v>2.9000000000000001E-2</v>
      </c>
      <c r="F30" s="43">
        <f>F28+F29</f>
        <v>2952.75</v>
      </c>
      <c r="L30" s="5"/>
    </row>
    <row r="33" spans="3:5" s="2" customFormat="1" ht="13.8" x14ac:dyDescent="0.25"/>
    <row r="34" spans="3:5" s="17" customFormat="1" ht="15.6" x14ac:dyDescent="0.3">
      <c r="D34" s="17" t="s">
        <v>29</v>
      </c>
      <c r="E34" s="17" t="s">
        <v>31</v>
      </c>
    </row>
    <row r="35" spans="3:5" s="17" customFormat="1" ht="15.6" x14ac:dyDescent="0.3">
      <c r="C35" s="17" t="s">
        <v>28</v>
      </c>
    </row>
    <row r="36" spans="3:5" s="17" customFormat="1" ht="15.6" x14ac:dyDescent="0.3">
      <c r="D36" s="17" t="s">
        <v>30</v>
      </c>
      <c r="E36" s="17" t="s">
        <v>32</v>
      </c>
    </row>
    <row r="37" spans="3:5" s="17" customFormat="1" ht="15.6" x14ac:dyDescent="0.3"/>
    <row r="38" spans="3:5" s="2" customFormat="1" ht="13.8" x14ac:dyDescent="0.25"/>
    <row r="51" spans="2:9" x14ac:dyDescent="0.3">
      <c r="B51" s="18"/>
    </row>
    <row r="52" spans="2:9" x14ac:dyDescent="0.3">
      <c r="C52" s="38"/>
      <c r="D52" s="38"/>
      <c r="E52" s="38"/>
      <c r="F52" s="38"/>
      <c r="G52" s="38"/>
      <c r="H52" s="38"/>
      <c r="I52" s="3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75" spans="4:9" x14ac:dyDescent="0.3">
      <c r="I75" s="7"/>
    </row>
    <row r="77" spans="4:9" x14ac:dyDescent="0.3">
      <c r="D77" s="7"/>
    </row>
    <row r="103" spans="9:9" x14ac:dyDescent="0.3">
      <c r="I103" s="7"/>
    </row>
  </sheetData>
  <mergeCells count="17">
    <mergeCell ref="C25:E25"/>
    <mergeCell ref="C26:D26"/>
    <mergeCell ref="C27:D27"/>
    <mergeCell ref="C28:D28"/>
    <mergeCell ref="C29:D29"/>
    <mergeCell ref="C24:E24"/>
    <mergeCell ref="D11:E11"/>
    <mergeCell ref="D12:E12"/>
    <mergeCell ref="D13:E13"/>
    <mergeCell ref="D14:E14"/>
    <mergeCell ref="D15:E15"/>
    <mergeCell ref="D16:E16"/>
    <mergeCell ref="D17:F17"/>
    <mergeCell ref="D18:F18"/>
    <mergeCell ref="D19:F19"/>
    <mergeCell ref="D20:F20"/>
    <mergeCell ref="D21:F2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8399D1-AD67-468C-B319-E19D1F1B82DE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9 '!D2</f>
        <v>3925</v>
      </c>
    </row>
    <row r="5" spans="2:12" x14ac:dyDescent="0.3">
      <c r="B5" s="12" t="s">
        <v>13</v>
      </c>
      <c r="C5" s="13" t="s">
        <v>2</v>
      </c>
      <c r="D5" s="75">
        <v>12000</v>
      </c>
    </row>
    <row r="6" spans="2:12" x14ac:dyDescent="0.3">
      <c r="B6" s="2"/>
      <c r="C6" s="13" t="s">
        <v>11</v>
      </c>
      <c r="D6" s="75">
        <v>1000</v>
      </c>
      <c r="H6" s="30"/>
    </row>
    <row r="7" spans="2:12" x14ac:dyDescent="0.3">
      <c r="B7" s="2"/>
      <c r="C7" s="13" t="s">
        <v>14</v>
      </c>
      <c r="D7" s="76">
        <v>2000</v>
      </c>
      <c r="I7" s="37"/>
    </row>
    <row r="8" spans="2:12" x14ac:dyDescent="0.3">
      <c r="B8" s="2"/>
      <c r="C8" s="13" t="s">
        <v>12</v>
      </c>
      <c r="D8" s="75">
        <v>360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12000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1000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2000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15000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360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12150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982.5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1965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12150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11790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360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12150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12150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1965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982.5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" right="0.7" top="0.75" bottom="0.75" header="0.3" footer="0.3"/>
  <legacy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338648F-FADB-43A9-A88F-562F6BA41BF6}">
  <dimension ref="B2:O127"/>
  <sheetViews>
    <sheetView tabSelected="1" workbookViewId="0">
      <selection activeCell="E10" sqref="E1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'EX 1 '!D2</f>
        <v>3925</v>
      </c>
    </row>
    <row r="5" spans="2:12" x14ac:dyDescent="0.3">
      <c r="B5" s="12" t="s">
        <v>13</v>
      </c>
      <c r="C5" s="13" t="s">
        <v>2</v>
      </c>
      <c r="D5" s="75">
        <v>12000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>
        <v>1000</v>
      </c>
      <c r="I7" s="37"/>
    </row>
    <row r="8" spans="2:12" x14ac:dyDescent="0.3">
      <c r="B8" s="2"/>
      <c r="C8" s="13" t="s">
        <v>12</v>
      </c>
      <c r="D8" s="75">
        <v>360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12000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1000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15000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360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12150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12150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11790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360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12150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12150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1965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A82682-B801-4DAD-8000-9F49EBC49F57}">
  <dimension ref="B2:O127"/>
  <sheetViews>
    <sheetView topLeftCell="A4" workbookViewId="0">
      <selection activeCell="H20" sqref="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v>3925</v>
      </c>
    </row>
    <row r="5" spans="2:12" x14ac:dyDescent="0.3">
      <c r="B5" s="12" t="s">
        <v>40</v>
      </c>
      <c r="C5" s="13" t="s">
        <v>2</v>
      </c>
      <c r="D5" s="75">
        <v>2000</v>
      </c>
    </row>
    <row r="6" spans="2:12" x14ac:dyDescent="0.3">
      <c r="B6" s="2"/>
      <c r="C6" s="13" t="s">
        <v>11</v>
      </c>
      <c r="D6" s="75">
        <v>500</v>
      </c>
      <c r="H6" s="30"/>
    </row>
    <row r="7" spans="2:12" x14ac:dyDescent="0.3">
      <c r="B7" s="2"/>
      <c r="C7" s="13" t="s">
        <v>14</v>
      </c>
      <c r="D7" s="76"/>
      <c r="I7" s="37"/>
    </row>
    <row r="8" spans="2:12" ht="21.6" customHeight="1" x14ac:dyDescent="0.3">
      <c r="B8" s="2"/>
      <c r="C8" s="13" t="s">
        <v>12</v>
      </c>
      <c r="D8" s="75">
        <v>50</v>
      </c>
    </row>
    <row r="10" spans="2:12" x14ac:dyDescent="0.3">
      <c r="B10" s="9" t="s">
        <v>19</v>
      </c>
      <c r="C10" s="9" t="s">
        <v>16</v>
      </c>
      <c r="D10" s="9" t="s">
        <v>17</v>
      </c>
      <c r="E10" s="9" t="s">
        <v>39</v>
      </c>
      <c r="F10" s="11" t="s">
        <v>18</v>
      </c>
      <c r="G10" s="9" t="s">
        <v>42</v>
      </c>
      <c r="H10" s="83" t="s">
        <v>43</v>
      </c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+D5</f>
        <v>2000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+D6</f>
        <v>500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2500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50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82">
        <f>IF(F15&lt;F11,F12*0.9825+F16,IF(F12&gt;F11,F11*0.9825+F12-F11+F16, F12*0.9825+F16))</f>
        <v>2015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80">
        <f>IF(F15&gt;F11,IF(F12&gt;F11,F13,IF((F12+F14)&gt;F11,F13,(F11-F12-F14)*0.9825+F14-F11+F12+F13)),F13*0.9825)</f>
        <v>491.25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81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79">
        <f>H18</f>
        <v>2015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79">
        <f>H19+H20</f>
        <v>491.25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1965</v>
      </c>
      <c r="H25" s="78"/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50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2015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2015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491.25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491.25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" right="0.7" top="0.75" bottom="0.75" header="0.3" footer="0.3"/>
  <pageSetup paperSize="9" orientation="portrait" horizontalDpi="4294967293" verticalDpi="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2BFCB0-BAD7-4CB5-B5F8-A0261FE86628}">
  <dimension ref="B2:O127"/>
  <sheetViews>
    <sheetView topLeftCell="A4" workbookViewId="0">
      <selection activeCell="G13" sqref="G13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1 '!D2</f>
        <v>3925</v>
      </c>
    </row>
    <row r="5" spans="2:12" x14ac:dyDescent="0.3">
      <c r="B5" s="12" t="s">
        <v>13</v>
      </c>
      <c r="C5" s="13" t="s">
        <v>2</v>
      </c>
      <c r="D5" s="75">
        <v>8000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/>
      <c r="I7" s="37"/>
    </row>
    <row r="8" spans="2:12" x14ac:dyDescent="0.3">
      <c r="B8" s="2"/>
      <c r="C8" s="13" t="s">
        <v>12</v>
      </c>
      <c r="D8" s="75">
        <v>240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8000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10000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240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8100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8100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1965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7860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240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8100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8100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1965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1965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7A89CF-9442-4A00-A7EB-6AA397A033C2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2 '!D2</f>
        <v>3925</v>
      </c>
    </row>
    <row r="5" spans="2:12" x14ac:dyDescent="0.3">
      <c r="B5" s="12" t="s">
        <v>13</v>
      </c>
      <c r="C5" s="13" t="s">
        <v>2</v>
      </c>
      <c r="D5" s="75">
        <v>15000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/>
      <c r="I7" s="37"/>
    </row>
    <row r="8" spans="2:12" x14ac:dyDescent="0.3">
      <c r="B8" s="2"/>
      <c r="C8" s="13" t="s">
        <v>12</v>
      </c>
      <c r="D8" s="75">
        <v>340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15000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17000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340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15077.5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1987.75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15077.5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1987.75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14737.5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340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15077.5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15077.5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1987.75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1987.75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B511DE-FA97-4E04-9CFE-E9FA13547393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3 '!D2</f>
        <v>3925</v>
      </c>
    </row>
    <row r="5" spans="2:12" x14ac:dyDescent="0.3">
      <c r="B5" s="12" t="s">
        <v>13</v>
      </c>
      <c r="C5" s="13" t="s">
        <v>2</v>
      </c>
      <c r="D5" s="75">
        <v>14000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/>
      <c r="I7" s="37"/>
    </row>
    <row r="8" spans="2:12" x14ac:dyDescent="0.3">
      <c r="B8" s="2"/>
      <c r="C8" s="13" t="s">
        <v>12</v>
      </c>
      <c r="D8" s="75">
        <v>320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14000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16000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320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14075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1970.25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0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14075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1970.25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13755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320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14075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14075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0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1970.25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1970.25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9F930E-1B0C-47E9-803C-5C2C41B6FC4F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4 '!D2</f>
        <v>3925</v>
      </c>
    </row>
    <row r="5" spans="2:12" x14ac:dyDescent="0.3">
      <c r="B5" s="12" t="s">
        <v>13</v>
      </c>
      <c r="C5" s="13" t="s">
        <v>2</v>
      </c>
      <c r="D5" s="75">
        <v>10000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>
        <v>1000</v>
      </c>
      <c r="I7" s="37"/>
    </row>
    <row r="8" spans="2:12" x14ac:dyDescent="0.3">
      <c r="B8" s="2"/>
      <c r="C8" s="13" t="s">
        <v>12</v>
      </c>
      <c r="D8" s="75">
        <v>260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10000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1000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13000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260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10085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10085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9825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260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10085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10085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1965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338DE-C5DA-4DE7-84E5-DDF9589A35AB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5 '!D2</f>
        <v>3925</v>
      </c>
    </row>
    <row r="5" spans="2:12" x14ac:dyDescent="0.3">
      <c r="B5" s="12" t="s">
        <v>13</v>
      </c>
      <c r="C5" s="13" t="s">
        <v>2</v>
      </c>
      <c r="D5" s="75">
        <v>14000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>
        <v>1000</v>
      </c>
      <c r="I7" s="37"/>
    </row>
    <row r="8" spans="2:12" x14ac:dyDescent="0.3">
      <c r="B8" s="2"/>
      <c r="C8" s="13" t="s">
        <v>12</v>
      </c>
      <c r="D8" s="75">
        <v>340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14000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1000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17000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340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14095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1987.75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14095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2970.25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13755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340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14095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14095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1987.75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2970.25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4294967293" verticalDpi="0" r:id="rId1"/>
  <legacy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482A2C-2E61-4756-B35B-B9B507B4E266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6 '!D2</f>
        <v>3925</v>
      </c>
    </row>
    <row r="5" spans="2:12" x14ac:dyDescent="0.3">
      <c r="B5" s="12" t="s">
        <v>13</v>
      </c>
      <c r="C5" s="13" t="s">
        <v>2</v>
      </c>
      <c r="D5" s="75">
        <v>3000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>
        <v>1000</v>
      </c>
      <c r="I7" s="37"/>
    </row>
    <row r="8" spans="2:12" x14ac:dyDescent="0.3">
      <c r="B8" s="2"/>
      <c r="C8" s="13" t="s">
        <v>12</v>
      </c>
      <c r="D8" s="75">
        <v>120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3000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1000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6000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120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3067.5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1965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982.5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3067.5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2947.5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2947.5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120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3067.5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3067.5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982.5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1965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2947.5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  <legacy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FECA13-0684-4BA5-BCDC-E0DCC0D90BB8}">
  <dimension ref="B2:O127"/>
  <sheetViews>
    <sheetView workbookViewId="0">
      <selection activeCell="H19" sqref="H19:H20"/>
    </sheetView>
  </sheetViews>
  <sheetFormatPr baseColWidth="10" defaultRowHeight="14.4" x14ac:dyDescent="0.3"/>
  <cols>
    <col min="3" max="3" width="22.5546875" customWidth="1"/>
    <col min="4" max="4" width="19" customWidth="1"/>
    <col min="5" max="5" width="31.5546875" customWidth="1"/>
    <col min="8" max="8" width="12" bestFit="1" customWidth="1"/>
    <col min="9" max="9" width="36.21875" bestFit="1" customWidth="1"/>
    <col min="11" max="11" width="13.44140625" customWidth="1"/>
  </cols>
  <sheetData>
    <row r="2" spans="2:12" x14ac:dyDescent="0.3">
      <c r="C2" t="s">
        <v>20</v>
      </c>
      <c r="D2" s="21">
        <f>+'EX 7'!D2</f>
        <v>3925</v>
      </c>
    </row>
    <row r="5" spans="2:12" x14ac:dyDescent="0.3">
      <c r="B5" s="12" t="s">
        <v>13</v>
      </c>
      <c r="C5" s="13" t="s">
        <v>2</v>
      </c>
      <c r="D5" s="75">
        <v>15000</v>
      </c>
    </row>
    <row r="6" spans="2:12" x14ac:dyDescent="0.3">
      <c r="B6" s="2"/>
      <c r="C6" s="13" t="s">
        <v>11</v>
      </c>
      <c r="D6" s="75">
        <v>2000</v>
      </c>
      <c r="H6" s="30"/>
    </row>
    <row r="7" spans="2:12" x14ac:dyDescent="0.3">
      <c r="B7" s="2"/>
      <c r="C7" s="13" t="s">
        <v>14</v>
      </c>
      <c r="D7" s="76">
        <v>1000</v>
      </c>
      <c r="I7" s="37"/>
    </row>
    <row r="8" spans="2:12" x14ac:dyDescent="0.3">
      <c r="B8" s="2"/>
      <c r="C8" s="13" t="s">
        <v>12</v>
      </c>
      <c r="D8" s="75">
        <v>360</v>
      </c>
    </row>
    <row r="10" spans="2:12" x14ac:dyDescent="0.3">
      <c r="B10" s="9" t="s">
        <v>19</v>
      </c>
      <c r="C10" s="9" t="s">
        <v>15</v>
      </c>
      <c r="D10" s="9" t="s">
        <v>16</v>
      </c>
      <c r="E10" s="9" t="s">
        <v>17</v>
      </c>
      <c r="F10" s="11" t="s">
        <v>18</v>
      </c>
      <c r="H10" s="22"/>
      <c r="I10" s="29"/>
    </row>
    <row r="11" spans="2:12" x14ac:dyDescent="0.3">
      <c r="B11" s="18"/>
      <c r="C11" s="20">
        <v>129</v>
      </c>
      <c r="D11" s="92" t="s">
        <v>0</v>
      </c>
      <c r="E11" s="93"/>
      <c r="F11" s="10">
        <f>4*D2</f>
        <v>15700</v>
      </c>
      <c r="H11" s="19"/>
    </row>
    <row r="12" spans="2:12" x14ac:dyDescent="0.3">
      <c r="C12" s="9">
        <v>130</v>
      </c>
      <c r="D12" s="94" t="s">
        <v>1</v>
      </c>
      <c r="E12" s="95"/>
      <c r="F12" s="77">
        <f>D5</f>
        <v>15000</v>
      </c>
      <c r="H12" s="4"/>
      <c r="I12" s="22"/>
    </row>
    <row r="13" spans="2:12" x14ac:dyDescent="0.3">
      <c r="C13" s="9">
        <v>131</v>
      </c>
      <c r="D13" s="94" t="s">
        <v>9</v>
      </c>
      <c r="E13" s="95"/>
      <c r="F13" s="77">
        <f t="shared" ref="F13:F14" si="0">D6</f>
        <v>2000</v>
      </c>
      <c r="H13" s="6"/>
      <c r="L13" s="5"/>
    </row>
    <row r="14" spans="2:12" x14ac:dyDescent="0.3">
      <c r="C14" s="9">
        <v>132</v>
      </c>
      <c r="D14" s="94" t="s">
        <v>10</v>
      </c>
      <c r="E14" s="95"/>
      <c r="F14" s="77">
        <f t="shared" si="0"/>
        <v>1000</v>
      </c>
      <c r="H14" s="4"/>
    </row>
    <row r="15" spans="2:12" x14ac:dyDescent="0.3">
      <c r="C15" s="9">
        <v>133</v>
      </c>
      <c r="D15" s="94" t="s">
        <v>2</v>
      </c>
      <c r="E15" s="95"/>
      <c r="F15" s="1">
        <f>F12+F13+F14</f>
        <v>18000</v>
      </c>
      <c r="H15" s="4"/>
    </row>
    <row r="16" spans="2:12" x14ac:dyDescent="0.3">
      <c r="C16" s="9">
        <v>134</v>
      </c>
      <c r="D16" s="94" t="s">
        <v>3</v>
      </c>
      <c r="E16" s="95"/>
      <c r="F16" s="1">
        <f>D8</f>
        <v>360</v>
      </c>
      <c r="H16" s="3"/>
    </row>
    <row r="17" spans="3:15" x14ac:dyDescent="0.3">
      <c r="C17" s="9">
        <v>135</v>
      </c>
      <c r="D17" s="2"/>
      <c r="E17" s="2"/>
      <c r="F17" s="2"/>
      <c r="G17" s="2"/>
      <c r="H17" s="2"/>
      <c r="J17" s="31"/>
      <c r="L17" s="31"/>
      <c r="M17" s="32"/>
      <c r="N17" s="31"/>
      <c r="O17" s="18"/>
    </row>
    <row r="18" spans="3:15" x14ac:dyDescent="0.3">
      <c r="C18" s="9">
        <v>136</v>
      </c>
      <c r="D18" s="96" t="s">
        <v>4</v>
      </c>
      <c r="E18" s="97"/>
      <c r="F18" s="97"/>
      <c r="G18" s="8">
        <v>6.8000000000000005E-2</v>
      </c>
      <c r="H18" s="27">
        <f>IF(F15&lt;F11,F12*0.9825+F16,IF(F12&gt;F11,F11*0.9825+F12-F11+F16, F12*0.9825+F16))</f>
        <v>15097.5</v>
      </c>
      <c r="J18" s="31"/>
      <c r="L18" s="31"/>
      <c r="M18" s="32"/>
      <c r="N18" s="31"/>
      <c r="O18" s="18"/>
    </row>
    <row r="19" spans="3:15" x14ac:dyDescent="0.3">
      <c r="C19" s="9">
        <v>137</v>
      </c>
      <c r="D19" s="96" t="s">
        <v>5</v>
      </c>
      <c r="E19" s="97"/>
      <c r="F19" s="97"/>
      <c r="G19" s="8">
        <v>6.8000000000000005E-2</v>
      </c>
      <c r="H19" s="101">
        <f>IF(F15&gt;F11,IF(F12&gt;F11,F13,IF((F12+F14)&gt;F11,F13,(F11-F12-F14)*0.9825+F14-F11+F12+F13)),F13*0.9825)</f>
        <v>2000</v>
      </c>
      <c r="J19" s="31"/>
      <c r="L19" s="31"/>
      <c r="M19" s="32"/>
      <c r="N19" s="31"/>
      <c r="O19" s="18"/>
    </row>
    <row r="20" spans="3:15" x14ac:dyDescent="0.3">
      <c r="C20" s="9">
        <v>138</v>
      </c>
      <c r="D20" s="96" t="s">
        <v>6</v>
      </c>
      <c r="E20" s="97"/>
      <c r="F20" s="97"/>
      <c r="G20" s="8">
        <v>6.8000000000000005E-2</v>
      </c>
      <c r="H20" s="102">
        <f>IF(F15&gt;F11,IF(F12&gt;F11,F14,IF((F12+F14)&lt;F11,F14*0.9825,IF((F11-F12+F14)&gt;F14,(F11-F12) *0.9825+(F14-F11+F12),F14*0.9825))),F14*0.9825)</f>
        <v>987.75</v>
      </c>
      <c r="J20" s="33"/>
      <c r="L20" s="31"/>
      <c r="M20" s="32"/>
      <c r="N20" s="31"/>
      <c r="O20" s="18"/>
    </row>
    <row r="21" spans="3:15" x14ac:dyDescent="0.3">
      <c r="C21" s="9">
        <v>139</v>
      </c>
      <c r="D21" s="98" t="s">
        <v>7</v>
      </c>
      <c r="E21" s="99"/>
      <c r="F21" s="99"/>
      <c r="G21" s="8">
        <v>2.9000000000000001E-2</v>
      </c>
      <c r="H21" s="27">
        <f>H18</f>
        <v>15097.5</v>
      </c>
      <c r="J21" s="33"/>
      <c r="L21" s="31"/>
      <c r="M21" s="32"/>
      <c r="N21" s="31"/>
      <c r="O21" s="18"/>
    </row>
    <row r="22" spans="3:15" x14ac:dyDescent="0.3">
      <c r="C22" s="9">
        <v>140</v>
      </c>
      <c r="D22" s="100" t="s">
        <v>8</v>
      </c>
      <c r="E22" s="100"/>
      <c r="F22" s="98"/>
      <c r="G22" s="8">
        <v>2.9000000000000001E-2</v>
      </c>
      <c r="H22" s="27">
        <f>H19+H20</f>
        <v>2987.75</v>
      </c>
      <c r="J22" s="31"/>
      <c r="L22" s="31"/>
      <c r="M22" s="32"/>
      <c r="N22" s="31"/>
      <c r="O22" s="18"/>
    </row>
    <row r="24" spans="3:15" x14ac:dyDescent="0.3">
      <c r="J24" s="34"/>
      <c r="K24" s="18"/>
      <c r="L24" s="34"/>
      <c r="M24" s="35"/>
      <c r="N24" s="34"/>
      <c r="O24" s="18"/>
    </row>
    <row r="25" spans="3:15" ht="15.6" x14ac:dyDescent="0.3">
      <c r="C25" s="84" t="s">
        <v>25</v>
      </c>
      <c r="D25" s="84"/>
      <c r="E25" s="84"/>
      <c r="F25" s="23">
        <f>(F12*0.9825)</f>
        <v>14737.5</v>
      </c>
      <c r="J25" s="34"/>
      <c r="K25" s="18"/>
      <c r="L25" s="34"/>
      <c r="M25" s="35"/>
      <c r="N25" s="34"/>
      <c r="O25" s="18"/>
    </row>
    <row r="26" spans="3:15" ht="15.6" x14ac:dyDescent="0.3">
      <c r="C26" s="84" t="s">
        <v>3</v>
      </c>
      <c r="D26" s="84"/>
      <c r="E26" s="84"/>
      <c r="F26" s="23">
        <f>F16</f>
        <v>360</v>
      </c>
      <c r="J26" s="34"/>
      <c r="K26" s="18"/>
      <c r="L26" s="34"/>
      <c r="M26" s="35"/>
      <c r="N26" s="34"/>
      <c r="O26" s="18"/>
    </row>
    <row r="27" spans="3:15" ht="15.6" x14ac:dyDescent="0.3">
      <c r="C27" s="90" t="s">
        <v>22</v>
      </c>
      <c r="D27" s="90"/>
      <c r="E27" s="24">
        <v>6.8000000000000005E-2</v>
      </c>
      <c r="F27" s="25">
        <f>SUM(F25:F26)</f>
        <v>15097.5</v>
      </c>
      <c r="J27" s="34"/>
      <c r="K27" s="18"/>
      <c r="L27" s="34"/>
      <c r="M27" s="35"/>
      <c r="N27" s="34"/>
      <c r="O27" s="18"/>
    </row>
    <row r="28" spans="3:15" ht="15.6" x14ac:dyDescent="0.3">
      <c r="C28" s="90" t="s">
        <v>23</v>
      </c>
      <c r="D28" s="90"/>
      <c r="E28" s="24">
        <v>2.9000000000000001E-2</v>
      </c>
      <c r="F28" s="23">
        <f>F27</f>
        <v>15097.5</v>
      </c>
      <c r="J28" s="34"/>
      <c r="K28" s="18"/>
      <c r="L28" s="34"/>
      <c r="M28" s="35"/>
      <c r="N28" s="34"/>
      <c r="O28" s="18"/>
    </row>
    <row r="29" spans="3:15" ht="15.6" x14ac:dyDescent="0.3">
      <c r="C29" s="90" t="s">
        <v>27</v>
      </c>
      <c r="D29" s="90"/>
      <c r="E29" s="24">
        <f>E27</f>
        <v>6.8000000000000005E-2</v>
      </c>
      <c r="F29" s="40">
        <f>H20</f>
        <v>987.75</v>
      </c>
      <c r="J29" s="34"/>
      <c r="K29" s="18"/>
      <c r="L29" s="34"/>
      <c r="M29" s="35"/>
      <c r="N29" s="34"/>
      <c r="O29" s="18"/>
    </row>
    <row r="30" spans="3:15" ht="15.6" x14ac:dyDescent="0.3">
      <c r="C30" s="90" t="s">
        <v>24</v>
      </c>
      <c r="D30" s="90"/>
      <c r="E30" s="41">
        <v>6.8000000000000005E-2</v>
      </c>
      <c r="F30" s="28">
        <f>H19</f>
        <v>2000</v>
      </c>
      <c r="G30" s="7"/>
      <c r="N30" s="36"/>
    </row>
    <row r="31" spans="3:15" ht="15.6" x14ac:dyDescent="0.3">
      <c r="C31" s="26" t="s">
        <v>26</v>
      </c>
      <c r="D31" s="42"/>
      <c r="E31" s="41">
        <v>2.9000000000000001E-2</v>
      </c>
      <c r="F31" s="43">
        <f>F29+F30</f>
        <v>2987.75</v>
      </c>
      <c r="L31" s="5"/>
    </row>
    <row r="34" spans="3:5" s="2" customFormat="1" ht="13.8" x14ac:dyDescent="0.25"/>
    <row r="35" spans="3:5" s="17" customFormat="1" ht="15.6" x14ac:dyDescent="0.3">
      <c r="D35" s="17" t="s">
        <v>29</v>
      </c>
      <c r="E35" s="17" t="s">
        <v>31</v>
      </c>
    </row>
    <row r="36" spans="3:5" s="17" customFormat="1" ht="15.6" x14ac:dyDescent="0.3">
      <c r="C36" s="17" t="s">
        <v>28</v>
      </c>
    </row>
    <row r="37" spans="3:5" s="17" customFormat="1" ht="15.6" x14ac:dyDescent="0.3">
      <c r="D37" s="17" t="s">
        <v>30</v>
      </c>
      <c r="E37" s="17" t="s">
        <v>32</v>
      </c>
    </row>
    <row r="38" spans="3:5" s="17" customFormat="1" ht="15.6" x14ac:dyDescent="0.3"/>
    <row r="39" spans="3:5" s="2" customFormat="1" ht="13.8" x14ac:dyDescent="0.25"/>
    <row r="52" spans="2:9" x14ac:dyDescent="0.3">
      <c r="B52" s="18"/>
    </row>
    <row r="53" spans="2:9" x14ac:dyDescent="0.3">
      <c r="C53" s="38"/>
      <c r="D53" s="38"/>
      <c r="E53" s="38"/>
      <c r="F53" s="38"/>
      <c r="G53" s="38"/>
      <c r="H53" s="38"/>
      <c r="I53" s="38"/>
    </row>
    <row r="54" spans="2:9" x14ac:dyDescent="0.3">
      <c r="C54" s="38"/>
      <c r="D54" s="38"/>
      <c r="E54" s="38"/>
      <c r="F54" s="38"/>
      <c r="G54" s="38"/>
      <c r="H54" s="38"/>
      <c r="I54" s="38"/>
    </row>
    <row r="55" spans="2:9" x14ac:dyDescent="0.3">
      <c r="C55" s="38"/>
      <c r="D55" s="38"/>
      <c r="E55" s="38"/>
      <c r="F55" s="38"/>
      <c r="G55" s="38"/>
      <c r="H55" s="38"/>
      <c r="I55" s="38"/>
    </row>
    <row r="56" spans="2:9" x14ac:dyDescent="0.3">
      <c r="C56" s="38"/>
      <c r="D56" s="38"/>
      <c r="E56" s="38"/>
      <c r="F56" s="38"/>
      <c r="G56" s="38"/>
      <c r="H56" s="38"/>
      <c r="I56" s="38"/>
    </row>
    <row r="57" spans="2:9" x14ac:dyDescent="0.3">
      <c r="C57" s="38"/>
      <c r="D57" s="38"/>
      <c r="E57" s="38"/>
      <c r="F57" s="38"/>
      <c r="G57" s="38"/>
      <c r="H57" s="38"/>
      <c r="I57" s="38"/>
    </row>
    <row r="58" spans="2:9" x14ac:dyDescent="0.3">
      <c r="C58" s="38"/>
      <c r="D58" s="38"/>
      <c r="E58" s="38"/>
      <c r="F58" s="38"/>
      <c r="G58" s="38"/>
      <c r="H58" s="38"/>
      <c r="I58" s="38"/>
    </row>
    <row r="59" spans="2:9" x14ac:dyDescent="0.3">
      <c r="C59" s="38"/>
      <c r="D59" s="38"/>
      <c r="E59" s="38"/>
      <c r="F59" s="38"/>
      <c r="G59" s="38"/>
      <c r="H59" s="38"/>
      <c r="I59" s="38"/>
    </row>
    <row r="60" spans="2:9" x14ac:dyDescent="0.3">
      <c r="C60" s="38"/>
      <c r="D60" s="38"/>
      <c r="E60" s="38"/>
      <c r="F60" s="38"/>
      <c r="G60" s="38"/>
      <c r="H60" s="38"/>
      <c r="I60" s="38"/>
    </row>
    <row r="61" spans="2:9" x14ac:dyDescent="0.3">
      <c r="C61" s="38"/>
      <c r="D61" s="38"/>
      <c r="E61" s="38"/>
      <c r="F61" s="38"/>
      <c r="G61" s="38"/>
      <c r="H61" s="38"/>
      <c r="I61" s="38"/>
    </row>
    <row r="62" spans="2:9" x14ac:dyDescent="0.3">
      <c r="C62" s="38"/>
      <c r="D62" s="38"/>
      <c r="E62" s="38"/>
      <c r="F62" s="38"/>
      <c r="G62" s="38"/>
      <c r="H62" s="38"/>
      <c r="I62" s="38"/>
    </row>
    <row r="76" spans="4:9" x14ac:dyDescent="0.3">
      <c r="I76" s="7"/>
    </row>
    <row r="78" spans="4:9" x14ac:dyDescent="0.3">
      <c r="D78" s="7"/>
    </row>
    <row r="81" customFormat="1" x14ac:dyDescent="0.3"/>
    <row r="82" customFormat="1" x14ac:dyDescent="0.3"/>
    <row r="83" customFormat="1" x14ac:dyDescent="0.3"/>
    <row r="84" customFormat="1" x14ac:dyDescent="0.3"/>
    <row r="85" customFormat="1" x14ac:dyDescent="0.3"/>
    <row r="86" customFormat="1" x14ac:dyDescent="0.3"/>
    <row r="87" customFormat="1" x14ac:dyDescent="0.3"/>
    <row r="88" customFormat="1" x14ac:dyDescent="0.3"/>
    <row r="89" customFormat="1" x14ac:dyDescent="0.3"/>
    <row r="90" customFormat="1" x14ac:dyDescent="0.3"/>
    <row r="91" customFormat="1" x14ac:dyDescent="0.3"/>
    <row r="92" customFormat="1" x14ac:dyDescent="0.3"/>
    <row r="93" customFormat="1" x14ac:dyDescent="0.3"/>
    <row r="94" customFormat="1" x14ac:dyDescent="0.3"/>
    <row r="95" customFormat="1" x14ac:dyDescent="0.3"/>
    <row r="96" customFormat="1" x14ac:dyDescent="0.3"/>
    <row r="104" spans="9:9" x14ac:dyDescent="0.3">
      <c r="I104" s="7"/>
    </row>
    <row r="113" customFormat="1" x14ac:dyDescent="0.3"/>
    <row r="114" customFormat="1" x14ac:dyDescent="0.3"/>
    <row r="115" customFormat="1" x14ac:dyDescent="0.3"/>
    <row r="116" customFormat="1" x14ac:dyDescent="0.3"/>
    <row r="117" customFormat="1" x14ac:dyDescent="0.3"/>
    <row r="118" customFormat="1" x14ac:dyDescent="0.3"/>
    <row r="119" customFormat="1" x14ac:dyDescent="0.3"/>
    <row r="120" customFormat="1" x14ac:dyDescent="0.3"/>
    <row r="121" customFormat="1" x14ac:dyDescent="0.3"/>
    <row r="122" customFormat="1" x14ac:dyDescent="0.3"/>
    <row r="123" customFormat="1" x14ac:dyDescent="0.3"/>
    <row r="124" customFormat="1" x14ac:dyDescent="0.3"/>
    <row r="125" customFormat="1" x14ac:dyDescent="0.3"/>
    <row r="126" customFormat="1" x14ac:dyDescent="0.3"/>
    <row r="127" customFormat="1" x14ac:dyDescent="0.3"/>
  </sheetData>
  <mergeCells count="17">
    <mergeCell ref="C26:E26"/>
    <mergeCell ref="C27:D27"/>
    <mergeCell ref="C28:D28"/>
    <mergeCell ref="C29:D29"/>
    <mergeCell ref="C30:D30"/>
    <mergeCell ref="C25:E25"/>
    <mergeCell ref="D11:E11"/>
    <mergeCell ref="D12:E12"/>
    <mergeCell ref="D13:E13"/>
    <mergeCell ref="D14:E14"/>
    <mergeCell ref="D15:E15"/>
    <mergeCell ref="D16:E16"/>
    <mergeCell ref="D18:F18"/>
    <mergeCell ref="D19:F19"/>
    <mergeCell ref="D20:F20"/>
    <mergeCell ref="D21:F21"/>
    <mergeCell ref="D22:F22"/>
  </mergeCells>
  <pageMargins left="0.70866141732283472" right="0.70866141732283472" top="0.74803149606299213" bottom="0.74803149606299213" header="0.31496062992125984" footer="0.31496062992125984"/>
  <pageSetup paperSize="9" scale="85" orientation="landscape" horizontalDpi="4294967293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12</vt:i4>
      </vt:variant>
    </vt:vector>
  </HeadingPairs>
  <TitlesOfParts>
    <vt:vector size="12" baseType="lpstr">
      <vt:lpstr>ENONCE 1 </vt:lpstr>
      <vt:lpstr>EX 1 </vt:lpstr>
      <vt:lpstr>EX 2 </vt:lpstr>
      <vt:lpstr>EX 3 </vt:lpstr>
      <vt:lpstr>EX 4 </vt:lpstr>
      <vt:lpstr>EX 5 </vt:lpstr>
      <vt:lpstr>EX 6 </vt:lpstr>
      <vt:lpstr>EX 7</vt:lpstr>
      <vt:lpstr>EX 8</vt:lpstr>
      <vt:lpstr>EX 9 </vt:lpstr>
      <vt:lpstr>EX 10 </vt:lpstr>
      <vt:lpstr>EX 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Bienvenue</dc:creator>
  <cp:lastModifiedBy>jacques LE CHEVANTON</cp:lastModifiedBy>
  <cp:lastPrinted>2025-06-02T10:00:19Z</cp:lastPrinted>
  <dcterms:created xsi:type="dcterms:W3CDTF">2023-08-29T02:20:35Z</dcterms:created>
  <dcterms:modified xsi:type="dcterms:W3CDTF">2025-06-06T12:05:46Z</dcterms:modified>
</cp:coreProperties>
</file>